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168" windowWidth="11952" windowHeight="6408" activeTab="0"/>
  </bookViews>
  <sheets>
    <sheet name="Résultat 13-14" sheetId="1" r:id="rId1"/>
    <sheet name="DEPENSES" sheetId="2" r:id="rId2"/>
    <sheet name="RECETTES" sheetId="3" r:id="rId3"/>
    <sheet name="Amort. Prov." sheetId="4" r:id="rId4"/>
    <sheet name="Graphiques" sheetId="5" r:id="rId5"/>
  </sheets>
  <definedNames>
    <definedName name="Achats">#REF!</definedName>
    <definedName name="Comptes">#REF!</definedName>
    <definedName name="Dépenses">#REF!</definedName>
    <definedName name="Dotations">#REF!</definedName>
    <definedName name="Exception">#REF!</definedName>
    <definedName name="Extérieur">#REF!</definedName>
    <definedName name="Finance">#REF!</definedName>
    <definedName name="Gestion">#REF!</definedName>
    <definedName name="Gestionc">#REF!</definedName>
    <definedName name="Impot">#REF!</definedName>
    <definedName name="Logique">#REF!</definedName>
    <definedName name="Personnel">#REF!</definedName>
    <definedName name="Recettes">#REF!</definedName>
    <definedName name="Reprises">#REF!</definedName>
    <definedName name="Services">#REF!</definedName>
    <definedName name="Subventions">#REF!</definedName>
    <definedName name="Transferts">#REF!</definedName>
    <definedName name="Ventes">#REF!</definedName>
  </definedNames>
  <calcPr fullCalcOnLoad="1"/>
</workbook>
</file>

<file path=xl/sharedStrings.xml><?xml version="1.0" encoding="utf-8"?>
<sst xmlns="http://schemas.openxmlformats.org/spreadsheetml/2006/main" count="263" uniqueCount="141">
  <si>
    <t>CHARGES</t>
  </si>
  <si>
    <t>PRODUITS</t>
  </si>
  <si>
    <t>60-Achats</t>
  </si>
  <si>
    <t>70-Ventes de produits finis, prestations de service, marchandises</t>
  </si>
  <si>
    <t>61-Services extérieurs</t>
  </si>
  <si>
    <t>74-Subventions d'exploitation</t>
  </si>
  <si>
    <t>62-Autres services extérieurs</t>
  </si>
  <si>
    <t>75-Autres produits de gestion courante</t>
  </si>
  <si>
    <t>64-Charges de personnel</t>
  </si>
  <si>
    <t>68-Dotations aux amortissements et aux provisions</t>
  </si>
  <si>
    <t>TOTAL</t>
  </si>
  <si>
    <t xml:space="preserve">COMPTE DE RESULTAT </t>
  </si>
  <si>
    <t>79-Transferts de charges</t>
  </si>
  <si>
    <t>65-Autres charges de gestion courante</t>
  </si>
  <si>
    <t>MATERIEL</t>
  </si>
  <si>
    <t>ACQUISITION</t>
  </si>
  <si>
    <t>PRIX ACHAT</t>
  </si>
  <si>
    <t>TAUX</t>
  </si>
  <si>
    <t>Matériel d'éveil judo</t>
  </si>
  <si>
    <t>DOTATION ANNUELLE</t>
  </si>
  <si>
    <t>TABLEAU DES PROVISIONS</t>
  </si>
  <si>
    <r>
      <t>Tapis judo (02)</t>
    </r>
    <r>
      <rPr>
        <sz val="10"/>
        <color indexed="12"/>
        <rFont val="Arial"/>
        <family val="2"/>
      </rPr>
      <t xml:space="preserve"> 36 tatamis</t>
    </r>
  </si>
  <si>
    <t>76-Produits financiers</t>
  </si>
  <si>
    <t>78-Reprises sur amortissements et provisions</t>
  </si>
  <si>
    <t xml:space="preserve">Ordinateur </t>
  </si>
  <si>
    <t xml:space="preserve"> </t>
  </si>
  <si>
    <r>
      <t xml:space="preserve">Tapis judo (01) Conservé </t>
    </r>
    <r>
      <rPr>
        <sz val="10"/>
        <color indexed="12"/>
        <rFont val="Arial"/>
        <family val="2"/>
      </rPr>
      <t>(12)</t>
    </r>
  </si>
  <si>
    <t xml:space="preserve">              TABLEAU D'AMORTISSEMENTS</t>
  </si>
  <si>
    <t xml:space="preserve">63-Impôts et taxes </t>
  </si>
  <si>
    <t>77-Produits exceptionnels</t>
  </si>
  <si>
    <t>Solde créditeur (bénéfice) :</t>
  </si>
  <si>
    <t>DÛ</t>
  </si>
  <si>
    <t>REPRISE</t>
  </si>
  <si>
    <r>
      <t xml:space="preserve">Tapis judo (04) </t>
    </r>
    <r>
      <rPr>
        <sz val="10"/>
        <color indexed="10"/>
        <rFont val="Arial"/>
        <family val="2"/>
      </rPr>
      <t>16 tatamis</t>
    </r>
  </si>
  <si>
    <t>2010/2011</t>
  </si>
  <si>
    <t>2011/2012</t>
  </si>
  <si>
    <t>2012/2013</t>
  </si>
  <si>
    <t>2013/2014</t>
  </si>
  <si>
    <t>2014/2015</t>
  </si>
  <si>
    <t>2015/2016</t>
  </si>
  <si>
    <t>Tapis brise-chute</t>
  </si>
  <si>
    <r>
      <t xml:space="preserve">Tapis judo (03) </t>
    </r>
    <r>
      <rPr>
        <sz val="10"/>
        <color indexed="62"/>
        <rFont val="Arial"/>
        <family val="2"/>
      </rPr>
      <t>60 tatamis</t>
    </r>
  </si>
  <si>
    <t>Non amorti:</t>
  </si>
  <si>
    <t>Téléviseur + magnétoscope</t>
  </si>
  <si>
    <t>28154 :</t>
  </si>
  <si>
    <t>28183 :</t>
  </si>
  <si>
    <t>2154 :</t>
  </si>
  <si>
    <t>2183 :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</si>
  <si>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</si>
  <si>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</si>
  <si>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</si>
  <si>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</si>
  <si>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</si>
  <si>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</si>
  <si>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</si>
  <si>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</si>
  <si>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</si>
  <si>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</si>
  <si>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TOUSSAINT</t>
  </si>
  <si>
    <t>NOËL</t>
  </si>
  <si>
    <t>HIVER</t>
  </si>
  <si>
    <t>PRINTEMPS</t>
  </si>
  <si>
    <t>SALAIRES</t>
  </si>
  <si>
    <t>FRAIS DE DEPLACEMENTS</t>
  </si>
  <si>
    <t>URSSAF</t>
  </si>
  <si>
    <t>JUILLET</t>
  </si>
  <si>
    <t>Montant</t>
  </si>
  <si>
    <t>Ceintures</t>
  </si>
  <si>
    <t>Calendriers</t>
  </si>
  <si>
    <t>Chocolats</t>
  </si>
  <si>
    <t>T-shirts</t>
  </si>
  <si>
    <t>Rémunérations du personnel</t>
  </si>
  <si>
    <t>Cotisations à l'URSSAF</t>
  </si>
  <si>
    <t>Cotisations à la Caisse de retraite</t>
  </si>
  <si>
    <t>Cotisations Prévoyance</t>
  </si>
  <si>
    <t>Fourn. d' entretien et de petit équipement</t>
  </si>
  <si>
    <t>Fournitures administratives</t>
  </si>
  <si>
    <t>Autres matières et fournitures</t>
  </si>
  <si>
    <t>Matériel</t>
  </si>
  <si>
    <t>Passeports</t>
  </si>
  <si>
    <t>Marchandises</t>
  </si>
  <si>
    <t>Primes d'assurance</t>
  </si>
  <si>
    <t>Entretien et réparations</t>
  </si>
  <si>
    <t>Services divers</t>
  </si>
  <si>
    <t>Publicité</t>
  </si>
  <si>
    <t>Transports et déplacements</t>
  </si>
  <si>
    <t>Réceptions</t>
  </si>
  <si>
    <t>Services bancaires et assimilé</t>
  </si>
  <si>
    <t>Postes et télécommunications</t>
  </si>
  <si>
    <t>Cotisations aux organismes sportifs</t>
  </si>
  <si>
    <t>Divers</t>
  </si>
  <si>
    <t>Part. employeur formation professionnelle</t>
  </si>
  <si>
    <t>Médecine du travail, pharmacie</t>
  </si>
  <si>
    <t>Pertes sur créances irrécouvrables</t>
  </si>
  <si>
    <t>Charges diverses de gestion courante</t>
  </si>
  <si>
    <t>Frais de stages de formation</t>
  </si>
  <si>
    <t>Dot. aux amortissements sur immobilisations</t>
  </si>
  <si>
    <t>Dot. aux prov. pour risques et charges</t>
  </si>
  <si>
    <t>Dot. aux prov. pour dépr. des créances</t>
  </si>
  <si>
    <t>AOÛT</t>
  </si>
  <si>
    <t>CAISSE DE RETRAITE</t>
  </si>
  <si>
    <t>PREVOYANCE</t>
  </si>
  <si>
    <t>FORMATION PROFESSIONNELLE</t>
  </si>
  <si>
    <t>MEDECINE TRAVAIL PHARMACIE</t>
  </si>
  <si>
    <t>Stages</t>
  </si>
  <si>
    <t>Mois</t>
  </si>
  <si>
    <t>Autres produits activités annexes</t>
  </si>
  <si>
    <t>Commune</t>
  </si>
  <si>
    <t>Conseil Général</t>
  </si>
  <si>
    <t>CNDS</t>
  </si>
  <si>
    <t>Aides à l'emploi</t>
  </si>
  <si>
    <t>Recettes publicitaires</t>
  </si>
  <si>
    <t>Cotisations Club</t>
  </si>
  <si>
    <t>Produits divers de gestion courante</t>
  </si>
  <si>
    <t>Dons manuels affectés</t>
  </si>
  <si>
    <t>Intérêts bancaires</t>
  </si>
  <si>
    <t>Produits sur exercices antérieurs</t>
  </si>
  <si>
    <t>Provisions d'exploitation</t>
  </si>
  <si>
    <t>Dépr. actifs circulants</t>
  </si>
  <si>
    <t>Créances</t>
  </si>
  <si>
    <t>Transfert de charges d'exploitation</t>
  </si>
  <si>
    <t>Conseil Régional</t>
  </si>
  <si>
    <t>Vacances</t>
  </si>
  <si>
    <t>TOTAL CHARGES</t>
  </si>
  <si>
    <t>TOTAL PRODUITS</t>
  </si>
  <si>
    <t>CONTRIBUTIONS VOLONTAIRES</t>
  </si>
  <si>
    <t>86-Emplois des Contributions volontaires en nature</t>
  </si>
  <si>
    <t>87-Contributions volontaires en nature</t>
  </si>
  <si>
    <t>Secours en nature</t>
  </si>
  <si>
    <t>Bénévolat</t>
  </si>
  <si>
    <t>Mise à disposition gratuite de biens et prestations</t>
  </si>
  <si>
    <t>Personnel bénévole</t>
  </si>
  <si>
    <t>Prestations en nature</t>
  </si>
  <si>
    <t>Dons en nature</t>
  </si>
  <si>
    <t xml:space="preserve">TOTAL </t>
  </si>
  <si>
    <t>Exercice N</t>
  </si>
  <si>
    <t>Exercice N-1</t>
  </si>
  <si>
    <t>Buvette</t>
  </si>
  <si>
    <t>Kimonos</t>
  </si>
  <si>
    <t>Divers (pourboires, dons courants)</t>
  </si>
  <si>
    <t>EXERCICE 2013-2014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</si>
</sst>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0.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57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10"/>
      <color indexed="6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164" fontId="0" fillId="0" borderId="0" applyFont="0" applyFill="0" applyBorder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7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17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2" fontId="0" fillId="0" borderId="1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9" fontId="0" fillId="0" borderId="1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2" fontId="0" fillId="0" borderId="12" xfId="0" applyNumberFormat="1" applyFont="1" applyBorder="1" applyAlignment="1">
      <alignment horizontal="right"/>
    </xf>
    <xf numFmtId="2" fontId="2" fillId="33" borderId="13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right"/>
    </xf>
    <xf numFmtId="2" fontId="12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vertical="center"/>
    </xf>
    <xf numFmtId="2" fontId="13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vertical="center"/>
    </xf>
    <xf numFmtId="2" fontId="9" fillId="0" borderId="11" xfId="0" applyNumberFormat="1" applyFont="1" applyFill="1" applyBorder="1" applyAlignment="1">
      <alignment/>
    </xf>
    <xf numFmtId="2" fontId="13" fillId="0" borderId="14" xfId="0" applyNumberFormat="1" applyFont="1" applyFill="1" applyBorder="1" applyAlignment="1">
      <alignment horizontal="center" vertical="center"/>
    </xf>
    <xf numFmtId="2" fontId="16" fillId="0" borderId="11" xfId="0" applyNumberFormat="1" applyFont="1" applyFill="1" applyBorder="1" applyAlignment="1">
      <alignment horizontal="center" vertical="center"/>
    </xf>
    <xf numFmtId="2" fontId="16" fillId="0" borderId="14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/>
    </xf>
    <xf numFmtId="0" fontId="17" fillId="0" borderId="13" xfId="0" applyFont="1" applyBorder="1" applyAlignment="1">
      <alignment horizontal="right" vertical="center"/>
    </xf>
    <xf numFmtId="2" fontId="18" fillId="0" borderId="13" xfId="0" applyNumberFormat="1" applyFont="1" applyFill="1" applyBorder="1" applyAlignment="1">
      <alignment horizontal="center" vertical="center"/>
    </xf>
    <xf numFmtId="0" fontId="17" fillId="0" borderId="18" xfId="0" applyFont="1" applyBorder="1" applyAlignment="1">
      <alignment horizontal="right" vertical="center"/>
    </xf>
    <xf numFmtId="0" fontId="9" fillId="0" borderId="0" xfId="0" applyFont="1" applyFill="1" applyAlignment="1">
      <alignment/>
    </xf>
    <xf numFmtId="0" fontId="9" fillId="0" borderId="15" xfId="0" applyFont="1" applyFill="1" applyBorder="1" applyAlignment="1">
      <alignment/>
    </xf>
    <xf numFmtId="0" fontId="9" fillId="0" borderId="19" xfId="0" applyFont="1" applyFill="1" applyBorder="1" applyAlignment="1">
      <alignment vertical="center"/>
    </xf>
    <xf numFmtId="2" fontId="9" fillId="0" borderId="17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2" fontId="0" fillId="34" borderId="10" xfId="0" applyNumberFormat="1" applyFont="1" applyFill="1" applyBorder="1" applyAlignment="1">
      <alignment horizontal="right"/>
    </xf>
    <xf numFmtId="2" fontId="20" fillId="35" borderId="10" xfId="0" applyNumberFormat="1" applyFont="1" applyFill="1" applyBorder="1" applyAlignment="1">
      <alignment horizontal="left"/>
    </xf>
    <xf numFmtId="2" fontId="0" fillId="0" borderId="0" xfId="0" applyNumberFormat="1" applyFont="1" applyBorder="1" applyAlignment="1">
      <alignment/>
    </xf>
    <xf numFmtId="2" fontId="57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1" fontId="0" fillId="0" borderId="22" xfId="0" applyNumberFormat="1" applyFont="1" applyBorder="1" applyAlignment="1">
      <alignment horizontal="right"/>
    </xf>
    <xf numFmtId="2" fontId="0" fillId="0" borderId="23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right"/>
    </xf>
    <xf numFmtId="2" fontId="9" fillId="0" borderId="15" xfId="0" applyNumberFormat="1" applyFont="1" applyFill="1" applyBorder="1" applyAlignment="1">
      <alignment vertical="center"/>
    </xf>
    <xf numFmtId="0" fontId="13" fillId="0" borderId="1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/>
    </xf>
    <xf numFmtId="0" fontId="9" fillId="0" borderId="19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2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17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2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wrapText="1"/>
    </xf>
    <xf numFmtId="2" fontId="17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4" fontId="14" fillId="0" borderId="0" xfId="0" applyNumberFormat="1" applyFont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4" fontId="9" fillId="0" borderId="0" xfId="0" applyNumberFormat="1" applyFont="1" applyBorder="1" applyAlignment="1">
      <alignment horizontal="right" vertical="center"/>
    </xf>
    <xf numFmtId="2" fontId="15" fillId="0" borderId="11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Border="1" applyAlignment="1">
      <alignment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/>
    </xf>
    <xf numFmtId="2" fontId="14" fillId="0" borderId="0" xfId="0" applyNumberFormat="1" applyFont="1" applyFill="1" applyBorder="1" applyAlignment="1">
      <alignment vertical="center"/>
    </xf>
    <xf numFmtId="0" fontId="14" fillId="0" borderId="24" xfId="0" applyFont="1" applyBorder="1" applyAlignment="1">
      <alignment vertical="center"/>
    </xf>
    <xf numFmtId="14" fontId="14" fillId="0" borderId="23" xfId="0" applyNumberFormat="1" applyFont="1" applyBorder="1" applyAlignment="1">
      <alignment horizontal="left" vertical="center"/>
    </xf>
    <xf numFmtId="2" fontId="9" fillId="0" borderId="22" xfId="0" applyNumberFormat="1" applyFont="1" applyBorder="1" applyAlignment="1">
      <alignment vertical="center"/>
    </xf>
    <xf numFmtId="2" fontId="9" fillId="0" borderId="22" xfId="0" applyNumberFormat="1" applyFont="1" applyFill="1" applyBorder="1" applyAlignment="1">
      <alignment horizontal="right" vertical="center"/>
    </xf>
    <xf numFmtId="0" fontId="9" fillId="0" borderId="25" xfId="0" applyFont="1" applyFill="1" applyBorder="1" applyAlignment="1">
      <alignment horizontal="center" vertical="center"/>
    </xf>
    <xf numFmtId="2" fontId="14" fillId="0" borderId="26" xfId="0" applyNumberFormat="1" applyFont="1" applyFill="1" applyBorder="1" applyAlignment="1">
      <alignment vertical="center"/>
    </xf>
    <xf numFmtId="14" fontId="14" fillId="0" borderId="27" xfId="0" applyNumberFormat="1" applyFont="1" applyBorder="1" applyAlignment="1">
      <alignment horizontal="left" vertical="center"/>
    </xf>
    <xf numFmtId="2" fontId="9" fillId="0" borderId="28" xfId="0" applyNumberFormat="1" applyFont="1" applyBorder="1" applyAlignment="1">
      <alignment vertical="center"/>
    </xf>
    <xf numFmtId="0" fontId="9" fillId="13" borderId="10" xfId="0" applyFont="1" applyFill="1" applyBorder="1" applyAlignment="1">
      <alignment horizontal="center" vertical="center"/>
    </xf>
    <xf numFmtId="2" fontId="9" fillId="13" borderId="10" xfId="0" applyNumberFormat="1" applyFont="1" applyFill="1" applyBorder="1" applyAlignment="1">
      <alignment vertical="center"/>
    </xf>
    <xf numFmtId="2" fontId="9" fillId="0" borderId="22" xfId="0" applyNumberFormat="1" applyFont="1" applyBorder="1" applyAlignment="1">
      <alignment/>
    </xf>
    <xf numFmtId="2" fontId="9" fillId="0" borderId="22" xfId="0" applyNumberFormat="1" applyFont="1" applyBorder="1" applyAlignment="1">
      <alignment horizontal="right"/>
    </xf>
    <xf numFmtId="0" fontId="9" fillId="13" borderId="29" xfId="0" applyFont="1" applyFill="1" applyBorder="1" applyAlignment="1">
      <alignment horizontal="center" vertical="center"/>
    </xf>
    <xf numFmtId="2" fontId="9" fillId="13" borderId="29" xfId="0" applyNumberFormat="1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14" fillId="0" borderId="23" xfId="0" applyFont="1" applyBorder="1" applyAlignment="1">
      <alignment vertical="center"/>
    </xf>
    <xf numFmtId="2" fontId="9" fillId="0" borderId="22" xfId="0" applyNumberFormat="1" applyFont="1" applyBorder="1" applyAlignment="1">
      <alignment horizontal="right" vertical="center"/>
    </xf>
    <xf numFmtId="0" fontId="14" fillId="25" borderId="30" xfId="0" applyFont="1" applyFill="1" applyBorder="1" applyAlignment="1">
      <alignment horizontal="left" vertical="center"/>
    </xf>
    <xf numFmtId="0" fontId="58" fillId="0" borderId="15" xfId="0" applyFont="1" applyFill="1" applyBorder="1" applyAlignment="1">
      <alignment horizontal="center" vertical="center" wrapText="1"/>
    </xf>
    <xf numFmtId="2" fontId="58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2" fontId="0" fillId="0" borderId="15" xfId="0" applyNumberFormat="1" applyBorder="1" applyAlignment="1">
      <alignment/>
    </xf>
    <xf numFmtId="0" fontId="9" fillId="0" borderId="15" xfId="0" applyFont="1" applyBorder="1" applyAlignment="1">
      <alignment/>
    </xf>
    <xf numFmtId="0" fontId="9" fillId="0" borderId="19" xfId="0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18" fillId="0" borderId="18" xfId="0" applyNumberFormat="1" applyFont="1" applyFill="1" applyBorder="1" applyAlignment="1">
      <alignment horizontal="center" vertical="center"/>
    </xf>
    <xf numFmtId="2" fontId="18" fillId="0" borderId="31" xfId="0" applyNumberFormat="1" applyFont="1" applyFill="1" applyBorder="1" applyAlignment="1">
      <alignment horizontal="center" vertical="center"/>
    </xf>
    <xf numFmtId="2" fontId="18" fillId="0" borderId="32" xfId="0" applyNumberFormat="1" applyFont="1" applyFill="1" applyBorder="1" applyAlignment="1">
      <alignment horizontal="center" vertical="center"/>
    </xf>
    <xf numFmtId="0" fontId="14" fillId="25" borderId="22" xfId="0" applyFont="1" applyFill="1" applyBorder="1" applyAlignment="1">
      <alignment horizontal="center" vertical="center"/>
    </xf>
    <xf numFmtId="0" fontId="14" fillId="25" borderId="23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4" fontId="14" fillId="25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Charges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85"/>
          <c:y val="0.19725"/>
          <c:w val="0.5175"/>
          <c:h val="0.71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Graphiques!$A$1:$A$7</c:f>
              <c:strCache/>
            </c:strRef>
          </c:cat>
          <c:val>
            <c:numRef>
              <c:f>Graphiques!$B$1:$B$7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6"/>
          <c:y val="0.1625"/>
          <c:w val="0.34625"/>
          <c:h val="0.784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Produits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19325"/>
          <c:w val="0.53525"/>
          <c:h val="0.72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Graphiques!$H$1:$H$7</c:f>
              <c:strCache/>
            </c:strRef>
          </c:cat>
          <c:val>
            <c:numRef>
              <c:f>Graphiques!$I$1:$I$7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2"/>
          <c:y val="0.17275"/>
          <c:w val="0.341"/>
          <c:h val="0.756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8</xdr:row>
      <xdr:rowOff>142875</xdr:rowOff>
    </xdr:from>
    <xdr:to>
      <xdr:col>4</xdr:col>
      <xdr:colOff>209550</xdr:colOff>
      <xdr:row>29</xdr:row>
      <xdr:rowOff>142875</xdr:rowOff>
    </xdr:to>
    <xdr:graphicFrame>
      <xdr:nvGraphicFramePr>
        <xdr:cNvPr id="1" name="Graphique 2"/>
        <xdr:cNvGraphicFramePr/>
      </xdr:nvGraphicFramePr>
      <xdr:xfrm>
        <a:off x="171450" y="1781175"/>
        <a:ext cx="48672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514350</xdr:colOff>
      <xdr:row>9</xdr:row>
      <xdr:rowOff>19050</xdr:rowOff>
    </xdr:from>
    <xdr:to>
      <xdr:col>11</xdr:col>
      <xdr:colOff>742950</xdr:colOff>
      <xdr:row>30</xdr:row>
      <xdr:rowOff>114300</xdr:rowOff>
    </xdr:to>
    <xdr:graphicFrame>
      <xdr:nvGraphicFramePr>
        <xdr:cNvPr id="2" name="Graphique 3"/>
        <xdr:cNvGraphicFramePr/>
      </xdr:nvGraphicFramePr>
      <xdr:xfrm>
        <a:off x="6105525" y="1819275"/>
        <a:ext cx="641985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3" name="Tableau3" displayName="Tableau3" ref="A4:B17" comment="" totalsRowShown="0">
  <autoFilter ref="A4:B17"/>
  <tableColumns count="2">
    <tableColumn id="1" name="Mois"/>
    <tableColumn id="2" name="Montant"/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id="4" name="Tableau4" displayName="Tableau4" ref="D4:E17" comment="" totalsRowShown="0">
  <autoFilter ref="D4:E17"/>
  <tableColumns count="2">
    <tableColumn id="1" name="Mois"/>
    <tableColumn id="2" name="Montant"/>
  </tableColumns>
  <tableStyleInfo name="TableStyleMedium14" showFirstColumn="0" showLastColumn="0" showRowStripes="1" showColumnStripes="0"/>
</table>
</file>

<file path=xl/tables/table3.xml><?xml version="1.0" encoding="utf-8"?>
<table xmlns="http://schemas.openxmlformats.org/spreadsheetml/2006/main" id="5" name="Tableau5" displayName="Tableau5" ref="A20:B25" comment="" totalsRowShown="0">
  <autoFilter ref="A20:B25"/>
  <tableColumns count="2">
    <tableColumn id="1" name="Mois"/>
    <tableColumn id="2" name="Montant"/>
  </tableColumns>
  <tableStyleInfo name="TableStyleMedium14" showFirstColumn="0" showLastColumn="0" showRowStripes="1" showColumnStripes="0"/>
</table>
</file>

<file path=xl/tables/table4.xml><?xml version="1.0" encoding="utf-8"?>
<table xmlns="http://schemas.openxmlformats.org/spreadsheetml/2006/main" id="6" name="Tableau6" displayName="Tableau6" ref="A28:B33" comment="" totalsRowShown="0">
  <autoFilter ref="A28:B33"/>
  <tableColumns count="2">
    <tableColumn id="1" name="Mois"/>
    <tableColumn id="2" name="Montant"/>
  </tableColumns>
  <tableStyleInfo name="TableStyleMedium14" showFirstColumn="0" showLastColumn="0" showRowStripes="1" showColumnStripes="0"/>
</table>
</file>

<file path=xl/tables/table5.xml><?xml version="1.0" encoding="utf-8"?>
<table xmlns="http://schemas.openxmlformats.org/spreadsheetml/2006/main" id="7" name="Tableau7" displayName="Tableau7" ref="A36:B41" comment="" totalsRowShown="0">
  <autoFilter ref="A36:B41"/>
  <tableColumns count="2">
    <tableColumn id="1" name="Mois"/>
    <tableColumn id="2" name="Montant"/>
  </tableColumns>
  <tableStyleInfo name="TableStyleMedium14" showFirstColumn="0" showLastColumn="0" showRowStripes="1" showColumnStripes="0"/>
</table>
</file>

<file path=xl/tables/table6.xml><?xml version="1.0" encoding="utf-8"?>
<table xmlns="http://schemas.openxmlformats.org/spreadsheetml/2006/main" id="8" name="Tableau8" displayName="Tableau8" ref="A4:B15" comment="" totalsRowShown="0">
  <autoFilter ref="A4:B15"/>
  <tableColumns count="2">
    <tableColumn id="1" name="Mois"/>
    <tableColumn id="2" name="Montant"/>
  </tableColumns>
  <tableStyleInfo name="TableStyleMedium14" showFirstColumn="0" showLastColumn="0" showRowStripes="1" showColumnStripes="0"/>
</table>
</file>

<file path=xl/tables/table7.xml><?xml version="1.0" encoding="utf-8"?>
<table xmlns="http://schemas.openxmlformats.org/spreadsheetml/2006/main" id="11" name="Tableau11" displayName="Tableau11" ref="A18:B23" comment="" totalsRowShown="0">
  <autoFilter ref="A18:B23"/>
  <tableColumns count="2">
    <tableColumn id="1" name="Vacances"/>
    <tableColumn id="2" name="Montant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table" Target="../tables/table7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76"/>
  <sheetViews>
    <sheetView tabSelected="1" zoomScalePageLayoutView="0" workbookViewId="0" topLeftCell="A38">
      <selection activeCell="A43" sqref="A43"/>
    </sheetView>
  </sheetViews>
  <sheetFormatPr defaultColWidth="11.421875" defaultRowHeight="12.75" outlineLevelCol="1"/>
  <cols>
    <col min="1" max="1" width="33.7109375" style="0" customWidth="1" outlineLevel="1"/>
    <col min="2" max="3" width="11.7109375" style="0" customWidth="1" outlineLevel="1"/>
    <col min="4" max="4" width="34.28125" style="0" customWidth="1" outlineLevel="1"/>
    <col min="5" max="6" width="12.140625" style="0" customWidth="1" outlineLevel="1"/>
    <col min="7" max="7" width="28.140625" style="0" customWidth="1"/>
  </cols>
  <sheetData>
    <row r="1" spans="1:8" ht="17.25">
      <c r="A1" s="153" t="s">
        <v>140</v>
      </c>
      <c r="B1" s="153"/>
      <c r="C1" s="153"/>
      <c r="D1" s="153"/>
      <c r="E1" s="153"/>
      <c r="F1" s="150"/>
      <c r="H1" s="35"/>
    </row>
    <row r="2" spans="1:6" ht="9" customHeight="1" thickBot="1">
      <c r="A2" s="63"/>
      <c r="B2" s="63"/>
      <c r="C2" s="63"/>
      <c r="D2" s="63"/>
      <c r="E2" s="63"/>
      <c r="F2" s="63"/>
    </row>
    <row r="3" spans="1:8" ht="19.5" customHeight="1" thickBot="1">
      <c r="A3" s="151" t="s">
        <v>11</v>
      </c>
      <c r="B3" s="152"/>
      <c r="C3" s="152"/>
      <c r="D3" s="152"/>
      <c r="E3" s="152"/>
      <c r="F3" s="152"/>
      <c r="G3" s="84"/>
      <c r="H3" s="23"/>
    </row>
    <row r="4" spans="1:9" ht="13.5" thickBot="1">
      <c r="A4" s="133" t="s">
        <v>0</v>
      </c>
      <c r="B4" s="136" t="s">
        <v>136</v>
      </c>
      <c r="C4" s="123" t="s">
        <v>135</v>
      </c>
      <c r="D4" s="134" t="s">
        <v>1</v>
      </c>
      <c r="E4" s="135" t="s">
        <v>136</v>
      </c>
      <c r="F4" s="135" t="s">
        <v>135</v>
      </c>
      <c r="G4" s="84"/>
      <c r="I4" s="1"/>
    </row>
    <row r="5" spans="1:9" ht="20.25">
      <c r="A5" s="80" t="s">
        <v>2</v>
      </c>
      <c r="B5" s="48">
        <f>SUM(B6:B16)</f>
        <v>0</v>
      </c>
      <c r="C5" s="48">
        <f>SUM(C6:C16)</f>
        <v>944.51</v>
      </c>
      <c r="D5" s="53" t="s">
        <v>3</v>
      </c>
      <c r="E5" s="50">
        <f>SUM(E6:E14)</f>
        <v>0</v>
      </c>
      <c r="F5" s="50">
        <f>SUM(F6:F14)</f>
        <v>948.8</v>
      </c>
      <c r="I5" s="1"/>
    </row>
    <row r="6" spans="1:9" ht="12.75">
      <c r="A6" s="81" t="s">
        <v>67</v>
      </c>
      <c r="B6" s="46">
        <v>0</v>
      </c>
      <c r="C6" s="46">
        <f>DEPENSES!H4</f>
        <v>0</v>
      </c>
      <c r="D6" s="51" t="s">
        <v>137</v>
      </c>
      <c r="E6" s="46">
        <v>0</v>
      </c>
      <c r="F6" s="46">
        <f>RECETTES!E4</f>
        <v>30</v>
      </c>
      <c r="I6" s="1"/>
    </row>
    <row r="7" spans="1:6" ht="12.75">
      <c r="A7" s="81" t="s">
        <v>138</v>
      </c>
      <c r="B7" s="46">
        <v>0</v>
      </c>
      <c r="C7" s="46">
        <f>DEPENSES!H7</f>
        <v>172</v>
      </c>
      <c r="D7" s="51" t="s">
        <v>104</v>
      </c>
      <c r="E7" s="46">
        <v>0</v>
      </c>
      <c r="F7" s="46">
        <f>RECETTES!B23</f>
        <v>0</v>
      </c>
    </row>
    <row r="8" spans="1:8" ht="12.75">
      <c r="A8" s="81" t="s">
        <v>68</v>
      </c>
      <c r="B8" s="46">
        <v>0</v>
      </c>
      <c r="C8" s="46">
        <f>DEPENSES!H10</f>
        <v>358.8</v>
      </c>
      <c r="D8" s="51" t="s">
        <v>138</v>
      </c>
      <c r="E8" s="46">
        <v>0</v>
      </c>
      <c r="F8" s="46">
        <f>RECETTES!E7</f>
        <v>0</v>
      </c>
      <c r="G8" s="33"/>
      <c r="H8" s="35"/>
    </row>
    <row r="9" spans="1:8" ht="12.75">
      <c r="A9" s="81" t="s">
        <v>69</v>
      </c>
      <c r="B9" s="46">
        <v>0</v>
      </c>
      <c r="C9" s="46">
        <f>DEPENSES!H13</f>
        <v>245.85</v>
      </c>
      <c r="D9" s="51" t="s">
        <v>67</v>
      </c>
      <c r="E9" s="46">
        <v>0</v>
      </c>
      <c r="F9" s="46">
        <f>RECETTES!E10</f>
        <v>2</v>
      </c>
      <c r="G9" s="33"/>
      <c r="H9" s="36"/>
    </row>
    <row r="10" spans="1:8" ht="12.75">
      <c r="A10" s="81" t="s">
        <v>70</v>
      </c>
      <c r="B10" s="46">
        <v>0</v>
      </c>
      <c r="C10" s="46">
        <f>DEPENSES!H16</f>
        <v>0</v>
      </c>
      <c r="D10" s="51" t="s">
        <v>68</v>
      </c>
      <c r="E10" s="46">
        <v>0</v>
      </c>
      <c r="F10" s="46">
        <f>RECETTES!E13</f>
        <v>503</v>
      </c>
      <c r="G10" t="s">
        <v>25</v>
      </c>
      <c r="H10" s="2"/>
    </row>
    <row r="11" spans="1:8" ht="12.75">
      <c r="A11" s="81" t="s">
        <v>79</v>
      </c>
      <c r="B11" s="46">
        <v>0</v>
      </c>
      <c r="C11" s="46">
        <f>DEPENSES!H19</f>
        <v>0</v>
      </c>
      <c r="D11" s="51" t="s">
        <v>69</v>
      </c>
      <c r="E11" s="46">
        <v>0</v>
      </c>
      <c r="F11" s="46">
        <f>RECETTES!E16</f>
        <v>307.8</v>
      </c>
      <c r="H11" s="2"/>
    </row>
    <row r="12" spans="1:8" ht="12.75">
      <c r="A12" s="81" t="s">
        <v>78</v>
      </c>
      <c r="B12" s="46">
        <v>0</v>
      </c>
      <c r="C12" s="46">
        <f>DEPENSES!H22</f>
        <v>50.85</v>
      </c>
      <c r="D12" s="51" t="s">
        <v>70</v>
      </c>
      <c r="E12" s="46">
        <v>0</v>
      </c>
      <c r="F12" s="46">
        <f>RECETTES!E19</f>
        <v>0</v>
      </c>
      <c r="H12" s="2"/>
    </row>
    <row r="13" spans="1:8" ht="12.75">
      <c r="A13" s="81" t="s">
        <v>75</v>
      </c>
      <c r="B13" s="46">
        <v>0</v>
      </c>
      <c r="C13" s="46">
        <f>DEPENSES!H25</f>
        <v>0</v>
      </c>
      <c r="D13" s="51" t="s">
        <v>79</v>
      </c>
      <c r="E13" s="46">
        <v>0</v>
      </c>
      <c r="F13" s="46">
        <f>RECETTES!E22</f>
        <v>16</v>
      </c>
      <c r="H13" s="2"/>
    </row>
    <row r="14" spans="1:8" ht="12.75">
      <c r="A14" s="81" t="s">
        <v>76</v>
      </c>
      <c r="B14" s="46">
        <v>0</v>
      </c>
      <c r="C14" s="46">
        <f>DEPENSES!H28</f>
        <v>117.01</v>
      </c>
      <c r="D14" s="51" t="s">
        <v>106</v>
      </c>
      <c r="E14" s="46">
        <v>0</v>
      </c>
      <c r="F14" s="46">
        <f>RECETTES!E25</f>
        <v>90</v>
      </c>
      <c r="H14" s="2"/>
    </row>
    <row r="15" spans="1:7" ht="12.75">
      <c r="A15" s="81" t="s">
        <v>77</v>
      </c>
      <c r="B15" s="46">
        <v>0</v>
      </c>
      <c r="C15" s="46">
        <f>DEPENSES!H31</f>
        <v>0</v>
      </c>
      <c r="D15" s="59"/>
      <c r="E15" s="43"/>
      <c r="F15" s="43"/>
      <c r="G15" s="3"/>
    </row>
    <row r="16" spans="1:6" ht="12.75">
      <c r="A16" s="81" t="s">
        <v>80</v>
      </c>
      <c r="B16" s="46">
        <v>0</v>
      </c>
      <c r="C16" s="46">
        <f>DEPENSES!H34</f>
        <v>0</v>
      </c>
      <c r="D16" s="51"/>
      <c r="E16" s="46"/>
      <c r="F16" s="46"/>
    </row>
    <row r="17" spans="1:6" ht="12.75">
      <c r="A17" s="51"/>
      <c r="B17" s="46"/>
      <c r="C17" s="46"/>
      <c r="D17" s="54" t="s">
        <v>5</v>
      </c>
      <c r="E17" s="49">
        <f>SUM(E18:E22)</f>
        <v>0</v>
      </c>
      <c r="F17" s="49">
        <f>SUM(F18:F22)</f>
        <v>3100</v>
      </c>
    </row>
    <row r="18" spans="1:6" ht="12.75">
      <c r="A18" s="82" t="s">
        <v>4</v>
      </c>
      <c r="B18" s="45">
        <f>SUM(B19:B21)</f>
        <v>0</v>
      </c>
      <c r="C18" s="45">
        <f>SUM(C19:C21)</f>
        <v>408.82</v>
      </c>
      <c r="D18" s="51" t="s">
        <v>107</v>
      </c>
      <c r="E18" s="46">
        <v>0</v>
      </c>
      <c r="F18" s="46">
        <f>RECETTES!H4</f>
        <v>0</v>
      </c>
    </row>
    <row r="19" spans="1:7" ht="12.75">
      <c r="A19" s="51" t="s">
        <v>82</v>
      </c>
      <c r="B19" s="46">
        <v>0</v>
      </c>
      <c r="C19" s="46">
        <f>DEPENSES!K4</f>
        <v>0</v>
      </c>
      <c r="D19" s="51" t="s">
        <v>121</v>
      </c>
      <c r="E19" s="46">
        <v>0</v>
      </c>
      <c r="F19" s="46">
        <f>RECETTES!H7</f>
        <v>3100</v>
      </c>
      <c r="G19" s="37"/>
    </row>
    <row r="20" spans="1:7" ht="12.75">
      <c r="A20" s="51" t="s">
        <v>81</v>
      </c>
      <c r="B20" s="46">
        <v>0</v>
      </c>
      <c r="C20" s="46">
        <f>DEPENSES!K7</f>
        <v>408.82</v>
      </c>
      <c r="D20" s="51" t="s">
        <v>108</v>
      </c>
      <c r="E20" s="46">
        <v>0</v>
      </c>
      <c r="F20" s="46">
        <f>RECETTES!H10</f>
        <v>0</v>
      </c>
      <c r="G20" s="3"/>
    </row>
    <row r="21" spans="1:7" ht="12.75">
      <c r="A21" s="51" t="s">
        <v>83</v>
      </c>
      <c r="B21" s="46">
        <v>0</v>
      </c>
      <c r="C21" s="46">
        <f>DEPENSES!K10</f>
        <v>0</v>
      </c>
      <c r="D21" s="51" t="s">
        <v>109</v>
      </c>
      <c r="E21" s="46">
        <v>0</v>
      </c>
      <c r="F21" s="46">
        <f>RECETTES!H13</f>
        <v>0</v>
      </c>
      <c r="G21" s="3"/>
    </row>
    <row r="22" spans="1:6" ht="12.75">
      <c r="A22" s="51"/>
      <c r="B22" s="46"/>
      <c r="C22" s="46"/>
      <c r="D22" s="51" t="s">
        <v>110</v>
      </c>
      <c r="E22" s="46">
        <v>0</v>
      </c>
      <c r="F22" s="47">
        <f>RECETTES!H16</f>
        <v>0</v>
      </c>
    </row>
    <row r="23" spans="1:6" ht="12.75">
      <c r="A23" s="82" t="s">
        <v>6</v>
      </c>
      <c r="B23" s="45">
        <f>SUM(B24:B31)</f>
        <v>0</v>
      </c>
      <c r="C23" s="45">
        <f>SUM(C24:C31)</f>
        <v>9348.61</v>
      </c>
      <c r="D23" s="60"/>
      <c r="E23" s="46"/>
      <c r="F23" s="46"/>
    </row>
    <row r="24" spans="1:6" ht="12.75">
      <c r="A24" s="51" t="s">
        <v>139</v>
      </c>
      <c r="B24" s="46">
        <v>0</v>
      </c>
      <c r="C24" s="46">
        <f>DEPENSES!N4</f>
        <v>0</v>
      </c>
      <c r="D24" s="59"/>
      <c r="E24" s="43"/>
      <c r="F24" s="43"/>
    </row>
    <row r="25" spans="1:6" ht="12.75">
      <c r="A25" s="51" t="s">
        <v>84</v>
      </c>
      <c r="B25" s="46">
        <v>0</v>
      </c>
      <c r="C25" s="46">
        <f>DEPENSES!N7</f>
        <v>0</v>
      </c>
      <c r="D25" s="54" t="s">
        <v>7</v>
      </c>
      <c r="E25" s="49">
        <f>SUM(E26:E29)</f>
        <v>0</v>
      </c>
      <c r="F25" s="49">
        <f>SUM(F26:F29)</f>
        <v>24634.699999999997</v>
      </c>
    </row>
    <row r="26" spans="1:6" ht="12.75">
      <c r="A26" s="51" t="s">
        <v>85</v>
      </c>
      <c r="B26" s="46">
        <v>0</v>
      </c>
      <c r="C26" s="47">
        <f>DEPENSES!E17</f>
        <v>794.96</v>
      </c>
      <c r="D26" s="51" t="s">
        <v>111</v>
      </c>
      <c r="E26" s="46">
        <v>0</v>
      </c>
      <c r="F26" s="46">
        <f>RECETTES!K4</f>
        <v>0</v>
      </c>
    </row>
    <row r="27" spans="1:8" ht="12.75">
      <c r="A27" s="51" t="s">
        <v>86</v>
      </c>
      <c r="B27" s="46">
        <v>0</v>
      </c>
      <c r="C27" s="46">
        <f>DEPENSES!N10</f>
        <v>180.79</v>
      </c>
      <c r="D27" s="51" t="s">
        <v>112</v>
      </c>
      <c r="E27" s="46">
        <v>0</v>
      </c>
      <c r="F27" s="46">
        <f>RECETTES!K13</f>
        <v>21923.6</v>
      </c>
      <c r="G27" s="2"/>
      <c r="H27" s="2"/>
    </row>
    <row r="28" spans="1:8" ht="12.75">
      <c r="A28" s="51" t="s">
        <v>87</v>
      </c>
      <c r="B28" s="46">
        <v>0</v>
      </c>
      <c r="C28" s="46">
        <f>DEPENSES!N13</f>
        <v>12.24</v>
      </c>
      <c r="D28" s="51" t="s">
        <v>113</v>
      </c>
      <c r="E28" s="46">
        <v>0</v>
      </c>
      <c r="F28" s="46">
        <f>RECETTES!K7</f>
        <v>0</v>
      </c>
      <c r="H28" s="2"/>
    </row>
    <row r="29" spans="1:7" ht="12.75">
      <c r="A29" s="51" t="s">
        <v>88</v>
      </c>
      <c r="B29" s="46">
        <v>0</v>
      </c>
      <c r="C29" s="46">
        <f>DEPENSES!N16</f>
        <v>10.62</v>
      </c>
      <c r="D29" s="51" t="s">
        <v>114</v>
      </c>
      <c r="E29" s="46">
        <v>0</v>
      </c>
      <c r="F29" s="46">
        <f>RECETTES!K10</f>
        <v>2711.1</v>
      </c>
      <c r="G29" s="2"/>
    </row>
    <row r="30" spans="1:7" ht="12.75">
      <c r="A30" s="51" t="s">
        <v>89</v>
      </c>
      <c r="B30" s="46">
        <v>0</v>
      </c>
      <c r="C30" s="46">
        <f>DEPENSES!N19</f>
        <v>8350</v>
      </c>
      <c r="D30" s="51"/>
      <c r="E30" s="46"/>
      <c r="F30" s="46"/>
      <c r="G30" s="2"/>
    </row>
    <row r="31" spans="1:7" ht="12.75">
      <c r="A31" s="51" t="s">
        <v>90</v>
      </c>
      <c r="B31" s="46">
        <v>0</v>
      </c>
      <c r="C31" s="46">
        <f>DEPENSES!N22</f>
        <v>0</v>
      </c>
      <c r="D31" s="51"/>
      <c r="E31" s="44"/>
      <c r="F31" s="44"/>
      <c r="G31" s="3"/>
    </row>
    <row r="32" spans="1:7" ht="12.75">
      <c r="A32" s="51"/>
      <c r="B32" s="46"/>
      <c r="C32" s="46"/>
      <c r="D32" s="54" t="s">
        <v>22</v>
      </c>
      <c r="E32" s="49">
        <f>E33</f>
        <v>0</v>
      </c>
      <c r="F32" s="49">
        <f>F33</f>
        <v>573.09</v>
      </c>
      <c r="G32" s="3"/>
    </row>
    <row r="33" spans="1:7" ht="12.75">
      <c r="A33" s="82" t="s">
        <v>28</v>
      </c>
      <c r="B33" s="45">
        <f>B34</f>
        <v>0</v>
      </c>
      <c r="C33" s="45">
        <f>C34</f>
        <v>0</v>
      </c>
      <c r="D33" s="51" t="s">
        <v>115</v>
      </c>
      <c r="E33" s="46">
        <v>0</v>
      </c>
      <c r="F33" s="46">
        <f>RECETTES!N4</f>
        <v>573.09</v>
      </c>
      <c r="G33" s="2"/>
    </row>
    <row r="34" spans="1:7" ht="12.75">
      <c r="A34" s="51" t="s">
        <v>91</v>
      </c>
      <c r="B34" s="46">
        <v>0</v>
      </c>
      <c r="C34" s="46">
        <f>DEPENSES!E20</f>
        <v>0</v>
      </c>
      <c r="D34" s="51"/>
      <c r="E34" s="46"/>
      <c r="F34" s="46"/>
      <c r="G34" s="2"/>
    </row>
    <row r="35" spans="1:7" ht="12.75">
      <c r="A35" s="60"/>
      <c r="B35" s="43"/>
      <c r="C35" s="43"/>
      <c r="D35" s="51"/>
      <c r="E35" s="46"/>
      <c r="F35" s="46"/>
      <c r="G35" s="2"/>
    </row>
    <row r="36" spans="1:7" ht="12.75">
      <c r="A36" s="82" t="s">
        <v>8</v>
      </c>
      <c r="B36" s="45">
        <f>SUM(B37:B41)</f>
        <v>0</v>
      </c>
      <c r="C36" s="45">
        <f>SUM(C37:C41)</f>
        <v>15075.900000000001</v>
      </c>
      <c r="D36" s="54" t="s">
        <v>29</v>
      </c>
      <c r="E36" s="49">
        <f>E37</f>
        <v>0</v>
      </c>
      <c r="F36" s="49">
        <f>F37</f>
        <v>0</v>
      </c>
      <c r="G36" s="3"/>
    </row>
    <row r="37" spans="1:8" ht="12.75">
      <c r="A37" s="51" t="s">
        <v>71</v>
      </c>
      <c r="B37" s="46">
        <v>0</v>
      </c>
      <c r="C37" s="46">
        <f>DEPENSES!B17</f>
        <v>8499.900000000001</v>
      </c>
      <c r="D37" s="51" t="s">
        <v>116</v>
      </c>
      <c r="E37" s="46">
        <v>0</v>
      </c>
      <c r="F37" s="46">
        <v>0</v>
      </c>
      <c r="H37" s="2"/>
    </row>
    <row r="38" spans="1:6" ht="12.75">
      <c r="A38" s="51" t="s">
        <v>72</v>
      </c>
      <c r="B38" s="46">
        <v>0</v>
      </c>
      <c r="C38" s="46">
        <f>DEPENSES!B25</f>
        <v>5018</v>
      </c>
      <c r="D38" s="59"/>
      <c r="E38" s="43"/>
      <c r="F38" s="43"/>
    </row>
    <row r="39" spans="1:6" ht="12.75">
      <c r="A39" s="51" t="s">
        <v>73</v>
      </c>
      <c r="B39" s="46">
        <v>0</v>
      </c>
      <c r="C39" s="46">
        <f>DEPENSES!B33</f>
        <v>1558</v>
      </c>
      <c r="D39" s="59"/>
      <c r="E39" s="43"/>
      <c r="F39" s="43"/>
    </row>
    <row r="40" spans="1:10" ht="12.75">
      <c r="A40" s="51" t="s">
        <v>74</v>
      </c>
      <c r="B40" s="46">
        <v>0</v>
      </c>
      <c r="C40" s="46">
        <f>DEPENSES!$B40</f>
        <v>0</v>
      </c>
      <c r="D40" s="54" t="s">
        <v>23</v>
      </c>
      <c r="E40" s="49">
        <f>SUM(E41:E43)</f>
        <v>0</v>
      </c>
      <c r="F40" s="49">
        <f>SUM(F41:F43)</f>
        <v>0</v>
      </c>
      <c r="G40" s="2"/>
      <c r="J40" s="2"/>
    </row>
    <row r="41" spans="1:7" ht="12.75">
      <c r="A41" s="51" t="s">
        <v>92</v>
      </c>
      <c r="B41" s="46">
        <v>0</v>
      </c>
      <c r="C41" s="46">
        <f>DEPENSES!E23</f>
        <v>0</v>
      </c>
      <c r="D41" s="79" t="s">
        <v>117</v>
      </c>
      <c r="E41" s="46">
        <v>0</v>
      </c>
      <c r="F41" s="46">
        <v>0</v>
      </c>
      <c r="G41" s="2"/>
    </row>
    <row r="42" spans="1:6" ht="12.75">
      <c r="A42" s="51"/>
      <c r="B42" s="46"/>
      <c r="C42" s="46"/>
      <c r="D42" s="51" t="s">
        <v>118</v>
      </c>
      <c r="E42" s="46">
        <v>0</v>
      </c>
      <c r="F42" s="46">
        <v>0</v>
      </c>
    </row>
    <row r="43" spans="1:7" ht="12.75">
      <c r="A43" s="82" t="s">
        <v>13</v>
      </c>
      <c r="B43" s="45">
        <f>SUM(B44:B46)</f>
        <v>0</v>
      </c>
      <c r="C43" s="45">
        <f>SUM(C44:C46)</f>
        <v>0</v>
      </c>
      <c r="D43" s="51" t="s">
        <v>119</v>
      </c>
      <c r="E43" s="46">
        <v>0</v>
      </c>
      <c r="F43" s="46">
        <v>0</v>
      </c>
      <c r="G43" s="3"/>
    </row>
    <row r="44" spans="1:8" ht="13.5">
      <c r="A44" s="51" t="s">
        <v>93</v>
      </c>
      <c r="B44" s="46">
        <v>0</v>
      </c>
      <c r="C44" s="137">
        <f>DEPENSES!Q4</f>
        <v>0</v>
      </c>
      <c r="E44" s="34"/>
      <c r="F44" s="34"/>
      <c r="H44" s="41"/>
    </row>
    <row r="45" spans="1:6" ht="12.75">
      <c r="A45" s="51" t="s">
        <v>94</v>
      </c>
      <c r="B45" s="46">
        <v>0</v>
      </c>
      <c r="C45" s="46">
        <f>DEPENSES!Q7</f>
        <v>0</v>
      </c>
      <c r="D45" s="51"/>
      <c r="E45" s="46"/>
      <c r="F45" s="46"/>
    </row>
    <row r="46" spans="1:6" ht="12.75">
      <c r="A46" s="51" t="s">
        <v>95</v>
      </c>
      <c r="B46" s="46">
        <v>0</v>
      </c>
      <c r="C46" s="46">
        <v>0</v>
      </c>
      <c r="D46" s="54" t="s">
        <v>12</v>
      </c>
      <c r="E46" s="49">
        <f>E47</f>
        <v>0</v>
      </c>
      <c r="F46" s="49">
        <f>F47</f>
        <v>0</v>
      </c>
    </row>
    <row r="47" spans="1:6" ht="12.75">
      <c r="A47" s="51"/>
      <c r="B47" s="46"/>
      <c r="C47" s="46"/>
      <c r="D47" s="51" t="s">
        <v>120</v>
      </c>
      <c r="E47" s="46">
        <v>0</v>
      </c>
      <c r="F47" s="46">
        <v>0</v>
      </c>
    </row>
    <row r="48" spans="1:7" ht="20.25">
      <c r="A48" s="52" t="s">
        <v>9</v>
      </c>
      <c r="B48" s="45">
        <f>SUM(B49:B51)</f>
        <v>0</v>
      </c>
      <c r="C48" s="45">
        <f>SUM(C49:C51)</f>
        <v>0</v>
      </c>
      <c r="D48" s="59"/>
      <c r="E48" s="43"/>
      <c r="F48" s="43"/>
      <c r="G48" s="3"/>
    </row>
    <row r="49" spans="1:7" ht="12.75">
      <c r="A49" s="83" t="s">
        <v>96</v>
      </c>
      <c r="B49" s="46">
        <v>0</v>
      </c>
      <c r="C49" s="46">
        <v>0</v>
      </c>
      <c r="D49" s="60"/>
      <c r="E49" s="43"/>
      <c r="F49" s="43"/>
      <c r="G49" s="3"/>
    </row>
    <row r="50" spans="1:7" ht="12.75">
      <c r="A50" s="51" t="s">
        <v>97</v>
      </c>
      <c r="B50" s="46">
        <v>0</v>
      </c>
      <c r="C50" s="46">
        <v>0</v>
      </c>
      <c r="D50" s="60"/>
      <c r="E50" s="43"/>
      <c r="F50" s="43"/>
      <c r="G50" s="3"/>
    </row>
    <row r="51" spans="1:6" ht="12.75">
      <c r="A51" s="51" t="s">
        <v>98</v>
      </c>
      <c r="B51" s="46">
        <v>0</v>
      </c>
      <c r="C51" s="46">
        <v>0</v>
      </c>
      <c r="D51" s="60"/>
      <c r="E51" s="43"/>
      <c r="F51" s="43"/>
    </row>
    <row r="52" spans="1:7" s="5" customFormat="1" ht="12.75">
      <c r="A52" s="51"/>
      <c r="B52" s="46"/>
      <c r="C52" s="46"/>
      <c r="D52" s="60"/>
      <c r="E52" s="43"/>
      <c r="F52" s="43"/>
      <c r="G52" s="4"/>
    </row>
    <row r="53" spans="1:7" ht="12.75">
      <c r="A53" s="54" t="s">
        <v>30</v>
      </c>
      <c r="B53" s="104">
        <f>G54-B5-B18-B23-B33-B36-B43-B48</f>
        <v>0</v>
      </c>
      <c r="C53" s="104">
        <f>F55-C5-C18-C23-C33-C36-C43-C48</f>
        <v>3478.7499999999964</v>
      </c>
      <c r="D53" s="127"/>
      <c r="E53" s="128"/>
      <c r="F53" s="128"/>
      <c r="G53" s="2"/>
    </row>
    <row r="54" spans="1:6" ht="12.75" customHeight="1" thickBot="1">
      <c r="A54" s="85"/>
      <c r="B54" s="55"/>
      <c r="C54" s="55"/>
      <c r="D54" s="61"/>
      <c r="E54" s="62"/>
      <c r="F54" s="62"/>
    </row>
    <row r="55" spans="1:7" ht="19.5" customHeight="1" thickBot="1">
      <c r="A55" s="56" t="s">
        <v>123</v>
      </c>
      <c r="B55" s="57">
        <f>B5+B18+B23+B33+B36+B43+B48+B53</f>
        <v>0</v>
      </c>
      <c r="C55" s="57">
        <f>C5+C18+C23+C33+C36+C43+C48+C53</f>
        <v>29256.59</v>
      </c>
      <c r="D55" s="58" t="s">
        <v>124</v>
      </c>
      <c r="E55" s="57">
        <f>E5+E17+E25+E32+E36+E40+E46</f>
        <v>0</v>
      </c>
      <c r="F55" s="57">
        <f>F5+F17+F25+F32+F36+F40+F46</f>
        <v>29256.589999999997</v>
      </c>
      <c r="G55" s="84"/>
    </row>
    <row r="56" spans="1:7" ht="13.5" thickBot="1">
      <c r="A56" s="154" t="s">
        <v>125</v>
      </c>
      <c r="B56" s="155"/>
      <c r="C56" s="155"/>
      <c r="D56" s="155"/>
      <c r="E56" s="155"/>
      <c r="F56" s="156"/>
      <c r="G56" s="130"/>
    </row>
    <row r="57" spans="1:7" ht="20.25">
      <c r="A57" s="52" t="s">
        <v>126</v>
      </c>
      <c r="B57" s="45">
        <f>SUM(B58:B60)</f>
        <v>0</v>
      </c>
      <c r="C57" s="45">
        <f>SUM(C58:C60)</f>
        <v>0</v>
      </c>
      <c r="D57" s="53" t="s">
        <v>127</v>
      </c>
      <c r="E57" s="49">
        <f>SUM(E58:E60)</f>
        <v>0</v>
      </c>
      <c r="F57" s="49">
        <f>F58</f>
        <v>0</v>
      </c>
      <c r="G57" s="84"/>
    </row>
    <row r="58" spans="1:7" ht="12.75">
      <c r="A58" s="131" t="s">
        <v>128</v>
      </c>
      <c r="B58" s="46">
        <v>0</v>
      </c>
      <c r="C58" s="46">
        <v>0</v>
      </c>
      <c r="D58" s="129" t="s">
        <v>129</v>
      </c>
      <c r="E58" s="46">
        <v>0</v>
      </c>
      <c r="F58" s="46">
        <v>0</v>
      </c>
      <c r="G58" s="84"/>
    </row>
    <row r="59" spans="1:7" ht="12.75">
      <c r="A59" s="131" t="s">
        <v>130</v>
      </c>
      <c r="B59" s="46">
        <v>0</v>
      </c>
      <c r="C59" s="46">
        <v>0</v>
      </c>
      <c r="D59" s="131" t="s">
        <v>132</v>
      </c>
      <c r="E59" s="46">
        <v>0</v>
      </c>
      <c r="F59" s="46">
        <v>0</v>
      </c>
      <c r="G59" s="84"/>
    </row>
    <row r="60" spans="1:7" ht="13.5" customHeight="1" thickBot="1">
      <c r="A60" s="132" t="s">
        <v>131</v>
      </c>
      <c r="B60" s="46">
        <v>0</v>
      </c>
      <c r="C60" s="46">
        <v>0</v>
      </c>
      <c r="D60" s="132" t="s">
        <v>133</v>
      </c>
      <c r="E60" s="46">
        <v>0</v>
      </c>
      <c r="F60" s="46">
        <v>0</v>
      </c>
      <c r="G60" s="84"/>
    </row>
    <row r="61" spans="1:6" ht="13.5" thickBot="1">
      <c r="A61" s="58" t="s">
        <v>134</v>
      </c>
      <c r="B61" s="57">
        <f>B55+B57</f>
        <v>0</v>
      </c>
      <c r="C61" s="57">
        <f>C55+C57</f>
        <v>29256.59</v>
      </c>
      <c r="D61" s="58" t="s">
        <v>10</v>
      </c>
      <c r="E61" s="57">
        <f>E55+E57</f>
        <v>0</v>
      </c>
      <c r="F61" s="57">
        <f>F55+F57</f>
        <v>29256.589999999997</v>
      </c>
    </row>
    <row r="69" spans="1:8" s="35" customFormat="1" ht="12.75">
      <c r="A69"/>
      <c r="B69"/>
      <c r="C69"/>
      <c r="D69"/>
      <c r="E69"/>
      <c r="F69"/>
      <c r="G69" s="148"/>
      <c r="H69" s="149"/>
    </row>
    <row r="70" spans="1:8" s="35" customFormat="1" ht="12.75">
      <c r="A70" s="102"/>
      <c r="B70" s="106"/>
      <c r="C70" s="106"/>
      <c r="G70" s="148"/>
      <c r="H70" s="149"/>
    </row>
    <row r="71" spans="1:8" s="35" customFormat="1" ht="12.75">
      <c r="A71" s="102"/>
      <c r="B71" s="149"/>
      <c r="C71" s="149"/>
      <c r="G71" s="148"/>
      <c r="H71" s="149"/>
    </row>
    <row r="72" spans="1:8" s="35" customFormat="1" ht="12.75">
      <c r="A72" s="102"/>
      <c r="B72" s="149"/>
      <c r="C72" s="149"/>
      <c r="G72" s="148"/>
      <c r="H72" s="149"/>
    </row>
    <row r="73" spans="1:8" s="35" customFormat="1" ht="12.75">
      <c r="A73" s="102"/>
      <c r="B73" s="149"/>
      <c r="C73" s="149"/>
      <c r="G73" s="148"/>
      <c r="H73" s="149"/>
    </row>
    <row r="74" spans="1:8" s="35" customFormat="1" ht="12.75">
      <c r="A74" s="102"/>
      <c r="B74" s="149"/>
      <c r="C74" s="149"/>
      <c r="G74" s="148"/>
      <c r="H74" s="149"/>
    </row>
    <row r="75" spans="1:8" s="35" customFormat="1" ht="12.75">
      <c r="A75" s="148"/>
      <c r="B75" s="149"/>
      <c r="C75" s="149"/>
      <c r="G75" s="148"/>
      <c r="H75" s="149"/>
    </row>
    <row r="76" spans="1:6" ht="12.75">
      <c r="A76" s="35"/>
      <c r="B76" s="35"/>
      <c r="C76" s="35"/>
      <c r="D76" s="35"/>
      <c r="E76" s="35"/>
      <c r="F76" s="35"/>
    </row>
  </sheetData>
  <sheetProtection/>
  <mergeCells count="3">
    <mergeCell ref="A3:F3"/>
    <mergeCell ref="A1:E1"/>
    <mergeCell ref="A56:F56"/>
  </mergeCells>
  <printOptions horizontalCentered="1"/>
  <pageMargins left="0.25" right="0.25" top="0.75" bottom="0.75" header="0.3" footer="0.3"/>
  <pageSetup fitToHeight="1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65"/>
  <sheetViews>
    <sheetView zoomScalePageLayoutView="0" workbookViewId="0" topLeftCell="A1">
      <selection activeCell="A1" sqref="A1:Q1"/>
    </sheetView>
  </sheetViews>
  <sheetFormatPr defaultColWidth="11.421875" defaultRowHeight="12.75"/>
  <cols>
    <col min="1" max="1" width="13.8515625" style="0" customWidth="1"/>
    <col min="2" max="2" width="9.57421875" style="0" customWidth="1"/>
    <col min="3" max="3" width="3.00390625" style="0" customWidth="1"/>
    <col min="4" max="4" width="13.8515625" style="0" customWidth="1"/>
    <col min="6" max="6" width="3.7109375" style="0" customWidth="1"/>
    <col min="7" max="7" width="17.00390625" style="0" customWidth="1"/>
    <col min="8" max="8" width="20.28125" style="0" customWidth="1"/>
    <col min="9" max="9" width="3.28125" style="0" customWidth="1"/>
    <col min="12" max="12" width="4.140625" style="0" customWidth="1"/>
    <col min="13" max="13" width="18.00390625" style="0" customWidth="1"/>
    <col min="14" max="14" width="18.421875" style="0" customWidth="1"/>
    <col min="15" max="15" width="3.8515625" style="0" customWidth="1"/>
    <col min="16" max="16" width="22.421875" style="0" customWidth="1"/>
    <col min="17" max="17" width="22.8515625" style="0" customWidth="1"/>
  </cols>
  <sheetData>
    <row r="1" spans="1:17" ht="17.25">
      <c r="A1" s="153" t="s">
        <v>140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</row>
    <row r="2" spans="1:4" ht="13.5" customHeight="1">
      <c r="A2" s="86"/>
      <c r="B2" s="86"/>
      <c r="C2" s="86"/>
      <c r="D2" s="86"/>
    </row>
    <row r="3" spans="1:17" ht="15" customHeight="1">
      <c r="A3" s="157" t="s">
        <v>62</v>
      </c>
      <c r="B3" s="158"/>
      <c r="C3" s="93"/>
      <c r="D3" s="157" t="s">
        <v>63</v>
      </c>
      <c r="E3" s="158"/>
      <c r="G3" s="157" t="str">
        <f>UPPER('Résultat 13-14'!A6)</f>
        <v>CEINTURES</v>
      </c>
      <c r="H3" s="158"/>
      <c r="J3" s="157" t="str">
        <f>UPPER('Résultat 13-14'!A19)</f>
        <v>ENTRETIEN ET RÉPARATIONS</v>
      </c>
      <c r="K3" s="158"/>
      <c r="M3" s="157" t="str">
        <f>UPPER('Résultat 13-14'!A24)</f>
        <v>DIVERS (POURBOIRES, DONS COURANTS)</v>
      </c>
      <c r="N3" s="158"/>
      <c r="P3" s="157" t="str">
        <f>UPPER('Résultat 13-14'!A44)</f>
        <v>PERTES SUR CRÉANCES IRRÉCOUVRABLES</v>
      </c>
      <c r="Q3" s="158"/>
    </row>
    <row r="4" spans="1:17" ht="15" customHeight="1">
      <c r="A4" s="115" t="s">
        <v>105</v>
      </c>
      <c r="B4" s="116" t="s">
        <v>66</v>
      </c>
      <c r="C4" s="93"/>
      <c r="D4" s="115" t="s">
        <v>105</v>
      </c>
      <c r="E4" s="116" t="s">
        <v>66</v>
      </c>
      <c r="G4" s="117" t="s">
        <v>10</v>
      </c>
      <c r="H4" s="118">
        <v>0</v>
      </c>
      <c r="J4" s="117" t="s">
        <v>10</v>
      </c>
      <c r="K4" s="118">
        <v>0</v>
      </c>
      <c r="M4" s="117" t="s">
        <v>10</v>
      </c>
      <c r="N4" s="118">
        <v>0</v>
      </c>
      <c r="P4" s="121" t="s">
        <v>10</v>
      </c>
      <c r="Q4" s="122">
        <v>0</v>
      </c>
    </row>
    <row r="5" spans="1:8" ht="15" customHeight="1">
      <c r="A5" s="110" t="s">
        <v>48</v>
      </c>
      <c r="B5" s="111">
        <v>1660.59</v>
      </c>
      <c r="C5" s="95"/>
      <c r="D5" s="110" t="s">
        <v>48</v>
      </c>
      <c r="E5" s="111">
        <v>0</v>
      </c>
      <c r="G5" s="102"/>
      <c r="H5" s="88"/>
    </row>
    <row r="6" spans="1:17" ht="15" customHeight="1">
      <c r="A6" s="110" t="s">
        <v>49</v>
      </c>
      <c r="B6" s="111">
        <v>1332.7</v>
      </c>
      <c r="C6" s="42"/>
      <c r="D6" s="110" t="s">
        <v>49</v>
      </c>
      <c r="E6" s="111">
        <v>652.85</v>
      </c>
      <c r="G6" s="157" t="str">
        <f>UPPER('Résultat 13-14'!A7)</f>
        <v>KIMONOS</v>
      </c>
      <c r="H6" s="158"/>
      <c r="J6" s="157" t="str">
        <f>UPPER('Résultat 13-14'!A20)</f>
        <v>PRIMES D'ASSURANCE</v>
      </c>
      <c r="K6" s="158"/>
      <c r="M6" s="157" t="str">
        <f>UPPER('Résultat 13-14'!A25)</f>
        <v>PUBLICITÉ</v>
      </c>
      <c r="N6" s="158"/>
      <c r="P6" s="157" t="str">
        <f>UPPER('Résultat 13-14'!A45)</f>
        <v>CHARGES DIVERSES DE GESTION COURANTE</v>
      </c>
      <c r="Q6" s="158"/>
    </row>
    <row r="7" spans="1:17" ht="15" customHeight="1">
      <c r="A7" s="110" t="s">
        <v>50</v>
      </c>
      <c r="B7" s="111">
        <v>2073.25</v>
      </c>
      <c r="C7" s="42"/>
      <c r="D7" s="110" t="s">
        <v>50</v>
      </c>
      <c r="E7" s="111">
        <v>54.41</v>
      </c>
      <c r="G7" s="117" t="s">
        <v>10</v>
      </c>
      <c r="H7" s="118">
        <v>172</v>
      </c>
      <c r="J7" s="117" t="s">
        <v>10</v>
      </c>
      <c r="K7" s="118">
        <v>408.82</v>
      </c>
      <c r="M7" s="117" t="s">
        <v>10</v>
      </c>
      <c r="N7" s="118">
        <v>0</v>
      </c>
      <c r="P7" s="117" t="s">
        <v>10</v>
      </c>
      <c r="Q7" s="118">
        <v>0</v>
      </c>
    </row>
    <row r="8" spans="1:15" ht="15" customHeight="1">
      <c r="A8" s="110" t="s">
        <v>51</v>
      </c>
      <c r="B8" s="111">
        <v>1773.9</v>
      </c>
      <c r="C8" s="42"/>
      <c r="D8" s="110" t="s">
        <v>51</v>
      </c>
      <c r="E8" s="111">
        <v>6.22</v>
      </c>
      <c r="G8" s="101"/>
      <c r="H8" s="94"/>
      <c r="K8" s="159"/>
      <c r="L8" s="159"/>
      <c r="M8" s="35"/>
      <c r="N8" s="159"/>
      <c r="O8" s="159"/>
    </row>
    <row r="9" spans="1:17" ht="15" customHeight="1">
      <c r="A9" s="110" t="s">
        <v>52</v>
      </c>
      <c r="B9" s="111">
        <v>1659.46</v>
      </c>
      <c r="C9" s="42"/>
      <c r="D9" s="110" t="s">
        <v>52</v>
      </c>
      <c r="E9" s="111">
        <v>81.48</v>
      </c>
      <c r="G9" s="157" t="str">
        <f>UPPER('Résultat 13-14'!A8)</f>
        <v>CALENDRIERS</v>
      </c>
      <c r="H9" s="158"/>
      <c r="J9" s="157" t="str">
        <f>UPPER('Résultat 13-14'!A21)</f>
        <v>SERVICES DIVERS</v>
      </c>
      <c r="K9" s="158"/>
      <c r="L9" s="108"/>
      <c r="M9" s="157" t="str">
        <f>UPPER('Résultat 13-14'!A27)</f>
        <v>RÉCEPTIONS</v>
      </c>
      <c r="N9" s="158"/>
      <c r="O9" s="108"/>
      <c r="P9" s="157" t="str">
        <f>UPPER('Résultat 13-14'!A46)</f>
        <v>FRAIS DE STAGES DE FORMATION</v>
      </c>
      <c r="Q9" s="158"/>
    </row>
    <row r="10" spans="1:17" ht="15" customHeight="1">
      <c r="A10" s="110" t="s">
        <v>53</v>
      </c>
      <c r="B10" s="111">
        <v>0</v>
      </c>
      <c r="C10" s="42"/>
      <c r="D10" s="110" t="s">
        <v>53</v>
      </c>
      <c r="E10" s="111">
        <v>0</v>
      </c>
      <c r="G10" s="117" t="s">
        <v>10</v>
      </c>
      <c r="H10" s="118">
        <v>358.8</v>
      </c>
      <c r="J10" s="117" t="s">
        <v>10</v>
      </c>
      <c r="K10" s="118">
        <v>0</v>
      </c>
      <c r="L10" s="105"/>
      <c r="M10" s="117" t="s">
        <v>10</v>
      </c>
      <c r="N10" s="118">
        <v>180.79</v>
      </c>
      <c r="O10" s="105"/>
      <c r="P10" s="117" t="s">
        <v>10</v>
      </c>
      <c r="Q10" s="118">
        <v>0</v>
      </c>
    </row>
    <row r="11" spans="1:15" ht="15" customHeight="1">
      <c r="A11" s="110" t="s">
        <v>54</v>
      </c>
      <c r="B11" s="111">
        <v>0</v>
      </c>
      <c r="C11" s="42"/>
      <c r="D11" s="110" t="s">
        <v>54</v>
      </c>
      <c r="E11" s="111">
        <v>0</v>
      </c>
      <c r="G11" s="109"/>
      <c r="H11" s="109"/>
      <c r="K11" s="100"/>
      <c r="L11" s="105"/>
      <c r="N11" s="100"/>
      <c r="O11" s="105"/>
    </row>
    <row r="12" spans="1:15" ht="13.5" customHeight="1">
      <c r="A12" s="110" t="s">
        <v>55</v>
      </c>
      <c r="B12" s="111">
        <v>0</v>
      </c>
      <c r="C12" s="42"/>
      <c r="D12" s="110" t="s">
        <v>55</v>
      </c>
      <c r="E12" s="111">
        <v>0</v>
      </c>
      <c r="G12" s="157" t="str">
        <f>UPPER('Résultat 13-14'!A9)</f>
        <v>CHOCOLATS</v>
      </c>
      <c r="H12" s="158"/>
      <c r="K12" s="100"/>
      <c r="L12" s="105"/>
      <c r="M12" s="157" t="str">
        <f>UPPER('Résultat 13-14'!A28)</f>
        <v>SERVICES BANCAIRES ET ASSIMILÉ</v>
      </c>
      <c r="N12" s="158"/>
      <c r="O12" s="105"/>
    </row>
    <row r="13" spans="1:15" ht="15" customHeight="1">
      <c r="A13" s="110" t="s">
        <v>56</v>
      </c>
      <c r="B13" s="111">
        <v>0</v>
      </c>
      <c r="C13" s="42"/>
      <c r="D13" s="110" t="s">
        <v>56</v>
      </c>
      <c r="E13" s="111">
        <v>0</v>
      </c>
      <c r="G13" s="117" t="s">
        <v>10</v>
      </c>
      <c r="H13" s="118">
        <v>245.85</v>
      </c>
      <c r="K13" s="100"/>
      <c r="L13" s="105"/>
      <c r="M13" s="117" t="s">
        <v>10</v>
      </c>
      <c r="N13" s="118">
        <v>12.24</v>
      </c>
      <c r="O13" s="105"/>
    </row>
    <row r="14" spans="1:15" ht="15" customHeight="1">
      <c r="A14" s="110" t="s">
        <v>57</v>
      </c>
      <c r="B14" s="112">
        <v>0</v>
      </c>
      <c r="C14" s="42"/>
      <c r="D14" s="110" t="s">
        <v>57</v>
      </c>
      <c r="E14" s="112">
        <v>0</v>
      </c>
      <c r="G14" s="35"/>
      <c r="H14" s="35"/>
      <c r="K14" s="100"/>
      <c r="L14" s="105"/>
      <c r="N14" s="100"/>
      <c r="O14" s="105"/>
    </row>
    <row r="15" spans="1:15" ht="15" customHeight="1">
      <c r="A15" s="110" t="s">
        <v>65</v>
      </c>
      <c r="B15" s="112">
        <v>0</v>
      </c>
      <c r="C15" s="42"/>
      <c r="D15" s="110" t="s">
        <v>65</v>
      </c>
      <c r="E15" s="112">
        <v>0</v>
      </c>
      <c r="G15" s="157" t="str">
        <f>UPPER('Résultat 13-14'!A10)</f>
        <v>T-SHIRTS</v>
      </c>
      <c r="H15" s="158"/>
      <c r="K15" s="100"/>
      <c r="L15" s="105"/>
      <c r="M15" s="157" t="str">
        <f>UPPER('Résultat 13-14'!A29)</f>
        <v>POSTES ET TÉLÉCOMMUNICATIONS</v>
      </c>
      <c r="N15" s="158"/>
      <c r="O15" s="105"/>
    </row>
    <row r="16" spans="1:15" ht="15" customHeight="1">
      <c r="A16" s="110" t="s">
        <v>99</v>
      </c>
      <c r="B16" s="112">
        <v>0</v>
      </c>
      <c r="C16" s="26"/>
      <c r="D16" s="110" t="s">
        <v>99</v>
      </c>
      <c r="E16" s="112">
        <v>0</v>
      </c>
      <c r="G16" s="117" t="s">
        <v>10</v>
      </c>
      <c r="H16" s="118">
        <v>0</v>
      </c>
      <c r="K16" s="100"/>
      <c r="L16" s="105"/>
      <c r="M16" s="117" t="s">
        <v>10</v>
      </c>
      <c r="N16" s="118">
        <v>10.62</v>
      </c>
      <c r="O16" s="105"/>
    </row>
    <row r="17" spans="1:15" ht="15" customHeight="1">
      <c r="A17" s="113" t="s">
        <v>10</v>
      </c>
      <c r="B17" s="114">
        <f>SUM(B5:B16)</f>
        <v>8499.900000000001</v>
      </c>
      <c r="C17" s="89"/>
      <c r="D17" s="113" t="s">
        <v>10</v>
      </c>
      <c r="E17" s="114">
        <f>SUM(E5:E16)</f>
        <v>794.96</v>
      </c>
      <c r="G17" s="102"/>
      <c r="H17" s="88"/>
      <c r="K17" s="100"/>
      <c r="L17" s="105"/>
      <c r="N17" s="100"/>
      <c r="O17" s="105"/>
    </row>
    <row r="18" spans="3:15" ht="15" customHeight="1">
      <c r="C18" s="42"/>
      <c r="D18" s="89"/>
      <c r="E18" s="17"/>
      <c r="G18" s="157" t="str">
        <f>UPPER('Résultat 13-14'!A11)</f>
        <v>PASSEPORTS</v>
      </c>
      <c r="H18" s="158"/>
      <c r="K18" s="100"/>
      <c r="L18" s="106"/>
      <c r="M18" s="157" t="str">
        <f>UPPER('Résultat 13-14'!A30)</f>
        <v>COTISATIONS AUX ORGANISMES SPORTIFS</v>
      </c>
      <c r="N18" s="158"/>
      <c r="O18" s="106"/>
    </row>
    <row r="19" spans="1:14" ht="13.5" customHeight="1">
      <c r="A19" s="157" t="s">
        <v>64</v>
      </c>
      <c r="B19" s="158"/>
      <c r="C19" s="95"/>
      <c r="D19" s="157" t="s">
        <v>102</v>
      </c>
      <c r="E19" s="158"/>
      <c r="G19" s="117" t="s">
        <v>10</v>
      </c>
      <c r="H19" s="118">
        <v>0</v>
      </c>
      <c r="M19" s="117" t="s">
        <v>10</v>
      </c>
      <c r="N19" s="118">
        <v>8350</v>
      </c>
    </row>
    <row r="20" spans="1:8" ht="15" customHeight="1">
      <c r="A20" s="115" t="s">
        <v>105</v>
      </c>
      <c r="B20" s="116" t="s">
        <v>66</v>
      </c>
      <c r="C20" s="42"/>
      <c r="D20" s="117" t="s">
        <v>10</v>
      </c>
      <c r="E20" s="118">
        <v>0</v>
      </c>
      <c r="G20" s="101"/>
      <c r="H20" s="94"/>
    </row>
    <row r="21" spans="1:14" ht="15" customHeight="1">
      <c r="A21" s="110" t="s">
        <v>49</v>
      </c>
      <c r="B21" s="111">
        <v>2450</v>
      </c>
      <c r="C21" s="42"/>
      <c r="G21" s="157" t="str">
        <f>UPPER('Résultat 13-14'!A12)</f>
        <v>MATÉRIEL</v>
      </c>
      <c r="H21" s="158"/>
      <c r="M21" s="157" t="str">
        <f>UPPER('Résultat 13-14'!A31)</f>
        <v>DIVERS</v>
      </c>
      <c r="N21" s="158"/>
    </row>
    <row r="22" spans="1:14" ht="15" customHeight="1">
      <c r="A22" s="110" t="s">
        <v>52</v>
      </c>
      <c r="B22" s="111">
        <v>2568</v>
      </c>
      <c r="C22" s="42"/>
      <c r="D22" s="157" t="s">
        <v>103</v>
      </c>
      <c r="E22" s="158"/>
      <c r="G22" s="117" t="s">
        <v>10</v>
      </c>
      <c r="H22" s="118">
        <v>50.85</v>
      </c>
      <c r="M22" s="117" t="s">
        <v>10</v>
      </c>
      <c r="N22" s="118">
        <v>0</v>
      </c>
    </row>
    <row r="23" spans="1:8" ht="15" customHeight="1">
      <c r="A23" s="110" t="s">
        <v>55</v>
      </c>
      <c r="B23" s="111">
        <v>0</v>
      </c>
      <c r="C23" s="42"/>
      <c r="D23" s="117" t="s">
        <v>10</v>
      </c>
      <c r="E23" s="118">
        <v>0</v>
      </c>
      <c r="G23" s="99"/>
      <c r="H23" s="93"/>
    </row>
    <row r="24" spans="1:8" ht="12.75" customHeight="1">
      <c r="A24" s="110" t="s">
        <v>65</v>
      </c>
      <c r="B24" s="111">
        <v>0</v>
      </c>
      <c r="C24" s="42"/>
      <c r="G24" s="157" t="str">
        <f>UPPER('Résultat 13-14'!A13)</f>
        <v>FOURN. D' ENTRETIEN ET DE PETIT ÉQUIPEMENT</v>
      </c>
      <c r="H24" s="158"/>
    </row>
    <row r="25" spans="1:8" ht="12.75">
      <c r="A25" s="113" t="s">
        <v>10</v>
      </c>
      <c r="B25" s="114">
        <f>SUM(B21:B24)</f>
        <v>5018</v>
      </c>
      <c r="C25" s="89"/>
      <c r="G25" s="121" t="s">
        <v>10</v>
      </c>
      <c r="H25" s="122">
        <v>0</v>
      </c>
    </row>
    <row r="26" spans="1:8" ht="12.75">
      <c r="A26" s="100"/>
      <c r="B26" s="105"/>
      <c r="C26" s="89"/>
      <c r="G26" s="89"/>
      <c r="H26" s="89"/>
    </row>
    <row r="27" spans="1:8" ht="12.75">
      <c r="A27" s="160" t="s">
        <v>100</v>
      </c>
      <c r="B27" s="160"/>
      <c r="C27" s="95"/>
      <c r="G27" s="157" t="str">
        <f>UPPER('Résultat 13-14'!A14)</f>
        <v>FOURNITURES ADMINISTRATIVES</v>
      </c>
      <c r="H27" s="158"/>
    </row>
    <row r="28" spans="1:8" ht="12.75">
      <c r="A28" s="115" t="s">
        <v>105</v>
      </c>
      <c r="B28" s="116" t="s">
        <v>66</v>
      </c>
      <c r="C28" s="42"/>
      <c r="G28" s="117" t="s">
        <v>10</v>
      </c>
      <c r="H28" s="118">
        <v>117.01</v>
      </c>
    </row>
    <row r="29" spans="1:8" ht="12.75" customHeight="1">
      <c r="A29" s="110" t="s">
        <v>49</v>
      </c>
      <c r="B29" s="111">
        <v>779</v>
      </c>
      <c r="C29" s="42"/>
      <c r="F29" s="2"/>
      <c r="G29" s="101"/>
      <c r="H29" s="94"/>
    </row>
    <row r="30" spans="1:8" ht="12.75">
      <c r="A30" s="110" t="s">
        <v>52</v>
      </c>
      <c r="B30" s="111">
        <v>779</v>
      </c>
      <c r="C30" s="42"/>
      <c r="F30" s="2"/>
      <c r="G30" s="157" t="str">
        <f>UPPER('Résultat 13-14'!A15)</f>
        <v>AUTRES MATIÈRES ET FOURNITURES</v>
      </c>
      <c r="H30" s="158"/>
    </row>
    <row r="31" spans="1:8" ht="12.75">
      <c r="A31" s="110" t="s">
        <v>55</v>
      </c>
      <c r="B31" s="112">
        <v>0</v>
      </c>
      <c r="C31" s="42"/>
      <c r="D31" s="88"/>
      <c r="E31" s="6"/>
      <c r="G31" s="117" t="s">
        <v>10</v>
      </c>
      <c r="H31" s="118">
        <v>0</v>
      </c>
    </row>
    <row r="32" spans="1:8" ht="12.75">
      <c r="A32" s="110" t="s">
        <v>65</v>
      </c>
      <c r="B32" s="119">
        <v>0</v>
      </c>
      <c r="C32" s="42"/>
      <c r="G32" s="99"/>
      <c r="H32" s="93"/>
    </row>
    <row r="33" spans="1:8" ht="12.75">
      <c r="A33" s="113" t="s">
        <v>10</v>
      </c>
      <c r="B33" s="114">
        <f>SUM(B29:B32)</f>
        <v>1558</v>
      </c>
      <c r="C33" s="95"/>
      <c r="G33" s="157" t="str">
        <f>UPPER('Résultat 13-14'!A16)</f>
        <v>MARCHANDISES</v>
      </c>
      <c r="H33" s="158"/>
    </row>
    <row r="34" spans="1:8" ht="12" customHeight="1">
      <c r="A34" s="159"/>
      <c r="B34" s="159"/>
      <c r="C34" s="42"/>
      <c r="G34" s="117" t="s">
        <v>10</v>
      </c>
      <c r="H34" s="118">
        <v>0</v>
      </c>
    </row>
    <row r="35" spans="1:8" ht="12.75">
      <c r="A35" s="160" t="s">
        <v>101</v>
      </c>
      <c r="B35" s="160"/>
      <c r="C35" s="42"/>
      <c r="G35" s="102"/>
      <c r="H35" s="88"/>
    </row>
    <row r="36" spans="1:8" ht="12.75">
      <c r="A36" s="115" t="s">
        <v>105</v>
      </c>
      <c r="B36" s="116" t="s">
        <v>66</v>
      </c>
      <c r="C36" s="95"/>
      <c r="G36" s="87"/>
      <c r="H36" s="88"/>
    </row>
    <row r="37" spans="1:8" ht="12.75">
      <c r="A37" s="110" t="s">
        <v>49</v>
      </c>
      <c r="B37" s="111">
        <v>32</v>
      </c>
      <c r="C37" s="42"/>
      <c r="G37" s="99"/>
      <c r="H37" s="93"/>
    </row>
    <row r="38" spans="1:8" ht="12.75">
      <c r="A38" s="110" t="s">
        <v>52</v>
      </c>
      <c r="B38" s="111">
        <v>43</v>
      </c>
      <c r="C38" s="89"/>
      <c r="G38" s="100"/>
      <c r="H38" s="99"/>
    </row>
    <row r="39" spans="1:8" ht="12.75" customHeight="1">
      <c r="A39" s="110" t="s">
        <v>55</v>
      </c>
      <c r="B39" s="112">
        <v>0</v>
      </c>
      <c r="C39" s="89"/>
      <c r="F39" s="2"/>
      <c r="G39" s="101"/>
      <c r="H39" s="94"/>
    </row>
    <row r="40" spans="1:8" ht="12.75">
      <c r="A40" s="110" t="s">
        <v>65</v>
      </c>
      <c r="B40" s="120">
        <v>0</v>
      </c>
      <c r="C40" s="95"/>
      <c r="G40" s="102"/>
      <c r="H40" s="88"/>
    </row>
    <row r="41" spans="1:8" ht="12.75">
      <c r="A41" s="113" t="s">
        <v>10</v>
      </c>
      <c r="B41" s="114">
        <f>SUM(B37:B40)</f>
        <v>75</v>
      </c>
      <c r="C41" s="88"/>
      <c r="G41" s="87"/>
      <c r="H41" s="88"/>
    </row>
    <row r="42" spans="1:8" ht="12.75">
      <c r="A42" s="100"/>
      <c r="B42" s="105"/>
      <c r="C42" s="42"/>
      <c r="G42" s="99"/>
      <c r="H42" s="93"/>
    </row>
    <row r="43" spans="1:8" ht="12.75">
      <c r="A43" s="103"/>
      <c r="B43" s="105"/>
      <c r="C43" s="42"/>
      <c r="G43" s="100"/>
      <c r="H43" s="99"/>
    </row>
    <row r="44" spans="1:8" ht="9.75" customHeight="1">
      <c r="A44" s="100"/>
      <c r="B44" s="105"/>
      <c r="C44" s="26"/>
      <c r="D44" s="88"/>
      <c r="E44" s="17"/>
      <c r="G44" s="101"/>
      <c r="H44" s="94"/>
    </row>
    <row r="45" spans="1:8" ht="12.75">
      <c r="A45" s="100"/>
      <c r="B45" s="106"/>
      <c r="C45" s="42"/>
      <c r="D45" s="26"/>
      <c r="E45" s="6"/>
      <c r="G45" s="102"/>
      <c r="H45" s="88"/>
    </row>
    <row r="46" spans="1:8" ht="13.5">
      <c r="A46" s="100"/>
      <c r="B46" s="35"/>
      <c r="C46" s="95"/>
      <c r="D46" s="88"/>
      <c r="E46" s="17"/>
      <c r="F46" s="41"/>
      <c r="G46" s="42"/>
      <c r="H46" s="88"/>
    </row>
    <row r="47" spans="1:8" ht="12.75">
      <c r="A47" s="103"/>
      <c r="B47" s="107"/>
      <c r="C47" s="42"/>
      <c r="D47" s="94"/>
      <c r="E47" s="6"/>
      <c r="G47" s="99"/>
      <c r="H47" s="93"/>
    </row>
    <row r="48" spans="1:8" ht="12.75">
      <c r="A48" s="100"/>
      <c r="B48" s="35"/>
      <c r="C48" s="89"/>
      <c r="D48" s="88"/>
      <c r="E48" s="6"/>
      <c r="G48" s="100"/>
      <c r="H48" s="99"/>
    </row>
    <row r="49" spans="1:8" ht="9.75" customHeight="1">
      <c r="A49" s="100"/>
      <c r="B49" s="35"/>
      <c r="C49" s="26"/>
      <c r="D49" s="89"/>
      <c r="E49" s="6"/>
      <c r="G49" s="101"/>
      <c r="H49" s="94"/>
    </row>
    <row r="50" spans="1:8" ht="12.75">
      <c r="A50" s="100"/>
      <c r="B50" s="35"/>
      <c r="C50" s="89"/>
      <c r="D50" s="26"/>
      <c r="E50" s="6"/>
      <c r="G50" s="102"/>
      <c r="H50" s="88"/>
    </row>
    <row r="51" spans="1:8" ht="12.75">
      <c r="A51" s="103"/>
      <c r="B51" s="107"/>
      <c r="C51" s="89"/>
      <c r="D51" s="89"/>
      <c r="E51" s="17"/>
      <c r="G51" s="87"/>
      <c r="H51" s="88"/>
    </row>
    <row r="52" spans="1:8" ht="12.75">
      <c r="A52" s="100"/>
      <c r="C52" s="89"/>
      <c r="D52" s="89"/>
      <c r="E52" s="17"/>
      <c r="G52" s="99"/>
      <c r="H52" s="93"/>
    </row>
    <row r="53" spans="1:8" ht="12.75">
      <c r="A53" s="100"/>
      <c r="C53" s="89"/>
      <c r="D53" s="89"/>
      <c r="E53" s="17"/>
      <c r="G53" s="100"/>
      <c r="H53" s="99"/>
    </row>
    <row r="54" spans="1:17" ht="9.75" customHeight="1">
      <c r="A54" s="100"/>
      <c r="C54" s="89"/>
      <c r="D54" s="89"/>
      <c r="E54" s="6"/>
      <c r="G54" s="101"/>
      <c r="H54" s="94"/>
      <c r="P54" s="5"/>
      <c r="Q54" s="5"/>
    </row>
    <row r="55" spans="1:8" s="5" customFormat="1" ht="12.75">
      <c r="A55" s="103"/>
      <c r="B55"/>
      <c r="C55" s="95"/>
      <c r="D55" s="89"/>
      <c r="E55" s="6"/>
      <c r="G55" s="102"/>
      <c r="H55" s="88"/>
    </row>
    <row r="56" spans="1:17" s="5" customFormat="1" ht="12.75">
      <c r="A56"/>
      <c r="B56"/>
      <c r="C56" s="91"/>
      <c r="D56" s="96"/>
      <c r="E56" s="97"/>
      <c r="G56" s="87"/>
      <c r="H56" s="88"/>
      <c r="P56"/>
      <c r="Q56"/>
    </row>
    <row r="57" spans="3:8" ht="12.75">
      <c r="C57" s="42"/>
      <c r="D57" s="91"/>
      <c r="E57" s="97"/>
      <c r="G57" s="99"/>
      <c r="H57" s="93"/>
    </row>
    <row r="58" spans="3:8" ht="26.25" customHeight="1">
      <c r="C58" s="92"/>
      <c r="D58" s="88"/>
      <c r="E58" s="17"/>
      <c r="G58" s="100"/>
      <c r="H58" s="99"/>
    </row>
    <row r="59" spans="1:8" ht="9.75" customHeight="1">
      <c r="A59" s="5"/>
      <c r="B59" s="5"/>
      <c r="C59" s="26"/>
      <c r="D59" s="98"/>
      <c r="E59" s="6"/>
      <c r="G59" s="101"/>
      <c r="H59" s="94"/>
    </row>
    <row r="60" spans="1:8" ht="12.75">
      <c r="A60" s="5"/>
      <c r="B60" s="5"/>
      <c r="C60" s="26"/>
      <c r="D60" s="26"/>
      <c r="E60" s="6"/>
      <c r="G60" s="102"/>
      <c r="H60" s="88"/>
    </row>
    <row r="61" spans="3:8" ht="12.75">
      <c r="C61" s="6"/>
      <c r="D61" s="26"/>
      <c r="E61" s="17"/>
      <c r="G61" s="87"/>
      <c r="H61" s="88"/>
    </row>
    <row r="62" spans="3:8" ht="12.75">
      <c r="C62" s="6"/>
      <c r="D62" s="17"/>
      <c r="E62" s="6"/>
      <c r="G62" s="99"/>
      <c r="H62" s="93"/>
    </row>
    <row r="63" spans="3:8" ht="12.75">
      <c r="C63" s="6"/>
      <c r="D63" s="6"/>
      <c r="E63" s="6"/>
      <c r="G63" s="100"/>
      <c r="H63" s="99"/>
    </row>
    <row r="64" spans="4:8" ht="12.75">
      <c r="D64" s="6"/>
      <c r="E64" s="6"/>
      <c r="G64" s="101"/>
      <c r="H64" s="94"/>
    </row>
    <row r="65" spans="7:8" ht="12.75">
      <c r="G65" s="102"/>
      <c r="H65" s="88"/>
    </row>
  </sheetData>
  <sheetProtection/>
  <mergeCells count="35">
    <mergeCell ref="G6:H6"/>
    <mergeCell ref="A1:Q1"/>
    <mergeCell ref="M3:N3"/>
    <mergeCell ref="D19:E19"/>
    <mergeCell ref="M6:N6"/>
    <mergeCell ref="P6:Q6"/>
    <mergeCell ref="P9:Q9"/>
    <mergeCell ref="A3:B3"/>
    <mergeCell ref="A19:B19"/>
    <mergeCell ref="D3:E3"/>
    <mergeCell ref="M18:N18"/>
    <mergeCell ref="P3:Q3"/>
    <mergeCell ref="G3:H3"/>
    <mergeCell ref="J3:K3"/>
    <mergeCell ref="N8:O8"/>
    <mergeCell ref="J6:K6"/>
    <mergeCell ref="K8:L8"/>
    <mergeCell ref="A35:B35"/>
    <mergeCell ref="G9:H9"/>
    <mergeCell ref="G12:H12"/>
    <mergeCell ref="G15:H15"/>
    <mergeCell ref="G18:H18"/>
    <mergeCell ref="A34:B34"/>
    <mergeCell ref="G27:H27"/>
    <mergeCell ref="G30:H30"/>
    <mergeCell ref="G21:H21"/>
    <mergeCell ref="G33:H33"/>
    <mergeCell ref="G24:H24"/>
    <mergeCell ref="A27:B27"/>
    <mergeCell ref="D22:E22"/>
    <mergeCell ref="M9:N9"/>
    <mergeCell ref="M12:N12"/>
    <mergeCell ref="M15:N15"/>
    <mergeCell ref="J9:K9"/>
    <mergeCell ref="M21:N21"/>
  </mergeCells>
  <printOptions horizontalCentered="1"/>
  <pageMargins left="0.25" right="0.25" top="0.75" bottom="0.75" header="0.3" footer="0.3"/>
  <pageSetup horizontalDpi="300" verticalDpi="300" orientation="portrait" paperSize="9" r:id="rId6"/>
  <tableParts>
    <tablePart r:id="rId4"/>
    <tablePart r:id="rId5"/>
    <tablePart r:id="rId1"/>
    <tablePart r:id="rId3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N87"/>
  <sheetViews>
    <sheetView zoomScalePageLayoutView="0" workbookViewId="0" topLeftCell="A1">
      <selection activeCell="A17" sqref="A17:B17"/>
    </sheetView>
  </sheetViews>
  <sheetFormatPr defaultColWidth="11.421875" defaultRowHeight="12.75"/>
  <cols>
    <col min="1" max="1" width="16.57421875" style="0" customWidth="1"/>
    <col min="3" max="3" width="3.7109375" style="0" customWidth="1"/>
    <col min="4" max="4" width="19.28125" style="0" customWidth="1"/>
    <col min="5" max="5" width="14.421875" style="0" customWidth="1"/>
    <col min="6" max="6" width="3.7109375" style="0" customWidth="1"/>
    <col min="7" max="7" width="16.7109375" style="0" customWidth="1"/>
    <col min="8" max="8" width="14.8515625" style="0" customWidth="1"/>
    <col min="9" max="9" width="3.421875" style="0" customWidth="1"/>
    <col min="10" max="10" width="17.28125" style="0" customWidth="1"/>
    <col min="11" max="11" width="16.7109375" style="0" customWidth="1"/>
    <col min="12" max="12" width="3.7109375" style="0" customWidth="1"/>
    <col min="16" max="17" width="11.421875" style="0" customWidth="1"/>
  </cols>
  <sheetData>
    <row r="1" spans="1:14" ht="17.25">
      <c r="A1" s="153" t="s">
        <v>140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4" ht="17.25">
      <c r="A2" s="86"/>
      <c r="B2" s="86"/>
      <c r="C2" s="86"/>
      <c r="D2" s="86"/>
    </row>
    <row r="3" spans="1:14" ht="12.75">
      <c r="A3" s="157" t="str">
        <f>UPPER('Résultat 13-14'!D27)</f>
        <v>COTISATIONS CLUB</v>
      </c>
      <c r="B3" s="158"/>
      <c r="C3" s="93"/>
      <c r="D3" s="157" t="str">
        <f>UPPER('Résultat 13-14'!D6)</f>
        <v>BUVETTE</v>
      </c>
      <c r="E3" s="158"/>
      <c r="F3" s="35"/>
      <c r="G3" s="157" t="str">
        <f>UPPER('Résultat 13-14'!D18)</f>
        <v>COMMUNE</v>
      </c>
      <c r="H3" s="158"/>
      <c r="J3" s="157" t="str">
        <f>UPPER('Résultat 13-14'!D26)</f>
        <v>RECETTES PUBLICITAIRES</v>
      </c>
      <c r="K3" s="158"/>
      <c r="M3" s="157" t="str">
        <f>UPPER('Résultat 13-14'!D33)</f>
        <v>INTÉRÊTS BANCAIRES</v>
      </c>
      <c r="N3" s="158"/>
    </row>
    <row r="4" spans="1:14" ht="12.75">
      <c r="A4" s="115" t="s">
        <v>105</v>
      </c>
      <c r="B4" s="116" t="s">
        <v>66</v>
      </c>
      <c r="C4" s="93"/>
      <c r="D4" s="117" t="s">
        <v>10</v>
      </c>
      <c r="E4" s="118">
        <v>30</v>
      </c>
      <c r="F4" s="35"/>
      <c r="G4" s="117" t="s">
        <v>10</v>
      </c>
      <c r="H4" s="118">
        <v>0</v>
      </c>
      <c r="J4" s="117" t="s">
        <v>10</v>
      </c>
      <c r="K4" s="118">
        <v>0</v>
      </c>
      <c r="M4" s="117" t="s">
        <v>10</v>
      </c>
      <c r="N4" s="118">
        <v>573.09</v>
      </c>
    </row>
    <row r="5" spans="1:8" ht="12.75">
      <c r="A5" s="110" t="s">
        <v>48</v>
      </c>
      <c r="B5" s="111">
        <v>6967</v>
      </c>
      <c r="C5" s="93"/>
      <c r="D5" s="102"/>
      <c r="E5" s="88"/>
      <c r="F5" s="35"/>
      <c r="G5" s="100"/>
      <c r="H5" s="105"/>
    </row>
    <row r="6" spans="1:11" ht="12.75">
      <c r="A6" s="110" t="s">
        <v>49</v>
      </c>
      <c r="B6" s="111">
        <v>8269.6</v>
      </c>
      <c r="C6" s="93"/>
      <c r="D6" s="157" t="str">
        <f>UPPER('Résultat 13-14'!D8)</f>
        <v>KIMONOS</v>
      </c>
      <c r="E6" s="158"/>
      <c r="F6" s="35"/>
      <c r="G6" s="157" t="str">
        <f>UPPER('Résultat 13-14'!D19)</f>
        <v>CONSEIL RÉGIONAL</v>
      </c>
      <c r="H6" s="158"/>
      <c r="J6" s="157" t="str">
        <f>UPPER('Résultat 13-14'!D28)</f>
        <v>PRODUITS DIVERS DE GESTION COURANTE</v>
      </c>
      <c r="K6" s="158"/>
    </row>
    <row r="7" spans="1:11" ht="12.75">
      <c r="A7" s="110" t="s">
        <v>50</v>
      </c>
      <c r="B7" s="111">
        <v>1473</v>
      </c>
      <c r="C7" s="93"/>
      <c r="D7" s="117" t="s">
        <v>10</v>
      </c>
      <c r="E7" s="118">
        <v>0</v>
      </c>
      <c r="F7" s="35"/>
      <c r="G7" s="117" t="s">
        <v>10</v>
      </c>
      <c r="H7" s="118">
        <v>3100</v>
      </c>
      <c r="J7" s="117" t="s">
        <v>10</v>
      </c>
      <c r="K7" s="118">
        <v>0</v>
      </c>
    </row>
    <row r="8" spans="1:8" ht="12.75">
      <c r="A8" s="110" t="s">
        <v>51</v>
      </c>
      <c r="B8" s="111">
        <v>0</v>
      </c>
      <c r="C8" s="93"/>
      <c r="D8" s="102"/>
      <c r="E8" s="88"/>
      <c r="F8" s="35"/>
      <c r="G8" s="100"/>
      <c r="H8" s="105"/>
    </row>
    <row r="9" spans="1:11" ht="12.75">
      <c r="A9" s="110" t="s">
        <v>52</v>
      </c>
      <c r="B9" s="111">
        <v>4324</v>
      </c>
      <c r="C9" s="93"/>
      <c r="D9" s="157" t="str">
        <f>UPPER('Résultat 13-14'!D9)</f>
        <v>CEINTURES</v>
      </c>
      <c r="E9" s="158"/>
      <c r="F9" s="35"/>
      <c r="G9" s="157" t="str">
        <f>UPPER('Résultat 13-14'!D20)</f>
        <v>CONSEIL GÉNÉRAL</v>
      </c>
      <c r="H9" s="158"/>
      <c r="J9" s="157" t="str">
        <f>UPPER('Résultat 13-14'!D29)</f>
        <v>DONS MANUELS AFFECTÉS</v>
      </c>
      <c r="K9" s="158"/>
    </row>
    <row r="10" spans="1:11" ht="12.75">
      <c r="A10" s="110" t="s">
        <v>53</v>
      </c>
      <c r="B10" s="111">
        <v>0</v>
      </c>
      <c r="C10" s="93"/>
      <c r="D10" s="117" t="s">
        <v>10</v>
      </c>
      <c r="E10" s="118">
        <v>2</v>
      </c>
      <c r="F10" s="35"/>
      <c r="G10" s="117" t="s">
        <v>10</v>
      </c>
      <c r="H10" s="118">
        <v>0</v>
      </c>
      <c r="J10" s="117" t="s">
        <v>10</v>
      </c>
      <c r="K10" s="118">
        <v>2711.1</v>
      </c>
    </row>
    <row r="11" spans="1:8" ht="12.75">
      <c r="A11" s="110" t="s">
        <v>54</v>
      </c>
      <c r="B11" s="111">
        <v>0</v>
      </c>
      <c r="C11" s="93"/>
      <c r="D11" s="100"/>
      <c r="E11" s="105"/>
      <c r="F11" s="35"/>
      <c r="G11" s="100"/>
      <c r="H11" s="105"/>
    </row>
    <row r="12" spans="1:11" ht="12.75">
      <c r="A12" s="110" t="s">
        <v>55</v>
      </c>
      <c r="B12" s="111">
        <v>0</v>
      </c>
      <c r="C12" s="93"/>
      <c r="D12" s="157" t="str">
        <f>UPPER('Résultat 13-14'!D10)</f>
        <v>CALENDRIERS</v>
      </c>
      <c r="E12" s="158"/>
      <c r="F12" s="35"/>
      <c r="G12" s="157" t="str">
        <f>UPPER('Résultat 13-14'!D21)</f>
        <v>CNDS</v>
      </c>
      <c r="H12" s="158"/>
      <c r="J12" s="157" t="str">
        <f>UPPER('Résultat 13-14'!D27)</f>
        <v>COTISATIONS CLUB</v>
      </c>
      <c r="K12" s="158"/>
    </row>
    <row r="13" spans="1:11" ht="12.75">
      <c r="A13" s="110" t="s">
        <v>56</v>
      </c>
      <c r="B13" s="111">
        <v>0</v>
      </c>
      <c r="C13" s="95"/>
      <c r="D13" s="117" t="s">
        <v>10</v>
      </c>
      <c r="E13" s="118">
        <v>503</v>
      </c>
      <c r="F13" s="35"/>
      <c r="G13" s="117" t="s">
        <v>10</v>
      </c>
      <c r="H13" s="118">
        <v>0</v>
      </c>
      <c r="J13" s="117" t="s">
        <v>10</v>
      </c>
      <c r="K13" s="118">
        <v>21923.6</v>
      </c>
    </row>
    <row r="14" spans="1:8" ht="12.75">
      <c r="A14" s="110" t="s">
        <v>57</v>
      </c>
      <c r="B14" s="112">
        <v>0</v>
      </c>
      <c r="C14" s="42"/>
      <c r="D14" s="109"/>
      <c r="E14" s="109"/>
      <c r="F14" s="35"/>
      <c r="G14" s="102"/>
      <c r="H14" s="108"/>
    </row>
    <row r="15" spans="1:8" ht="12.75">
      <c r="A15" s="113" t="s">
        <v>10</v>
      </c>
      <c r="B15" s="114">
        <f>SUM(B5:B14)</f>
        <v>21033.6</v>
      </c>
      <c r="C15" s="42"/>
      <c r="D15" s="157" t="str">
        <f>UPPER('Résultat 13-14'!D11)</f>
        <v>CHOCOLATS</v>
      </c>
      <c r="E15" s="158"/>
      <c r="F15" s="35"/>
      <c r="G15" s="157" t="str">
        <f>UPPER('Résultat 13-14'!D22)</f>
        <v>AIDES À L'EMPLOI</v>
      </c>
      <c r="H15" s="158"/>
    </row>
    <row r="16" spans="1:8" ht="12.75">
      <c r="A16" s="87"/>
      <c r="B16" s="88"/>
      <c r="C16" s="42"/>
      <c r="D16" s="117" t="s">
        <v>10</v>
      </c>
      <c r="E16" s="118">
        <v>307.8</v>
      </c>
      <c r="F16" s="35"/>
      <c r="G16" s="117" t="s">
        <v>10</v>
      </c>
      <c r="H16" s="118">
        <v>0</v>
      </c>
    </row>
    <row r="17" spans="1:8" ht="12.75">
      <c r="A17" s="157" t="str">
        <f>UPPER('Résultat 13-14'!D7)</f>
        <v>STAGES</v>
      </c>
      <c r="B17" s="158"/>
      <c r="C17" s="42"/>
      <c r="D17" s="35"/>
      <c r="E17" s="35"/>
      <c r="F17" s="35"/>
      <c r="G17" s="100"/>
      <c r="H17" s="105"/>
    </row>
    <row r="18" spans="1:8" ht="12.75">
      <c r="A18" s="126" t="s">
        <v>122</v>
      </c>
      <c r="B18" s="126" t="s">
        <v>66</v>
      </c>
      <c r="C18" s="42"/>
      <c r="D18" s="157" t="str">
        <f>UPPER('Résultat 13-14'!D12)</f>
        <v>T-SHIRTS</v>
      </c>
      <c r="E18" s="158"/>
      <c r="F18" s="35"/>
      <c r="G18" s="100"/>
      <c r="H18" s="105"/>
    </row>
    <row r="19" spans="1:8" ht="12.75">
      <c r="A19" s="110" t="s">
        <v>58</v>
      </c>
      <c r="B19" s="125">
        <v>0</v>
      </c>
      <c r="C19" s="42"/>
      <c r="D19" s="117" t="s">
        <v>10</v>
      </c>
      <c r="E19" s="118">
        <v>0</v>
      </c>
      <c r="F19" s="35"/>
      <c r="G19" s="100"/>
      <c r="H19" s="105"/>
    </row>
    <row r="20" spans="1:8" ht="12.75">
      <c r="A20" s="124" t="s">
        <v>59</v>
      </c>
      <c r="B20" s="112">
        <v>0</v>
      </c>
      <c r="C20" s="42"/>
      <c r="D20" s="102"/>
      <c r="E20" s="88"/>
      <c r="F20" s="35"/>
      <c r="G20" s="100"/>
      <c r="H20" s="105"/>
    </row>
    <row r="21" spans="1:8" ht="12.75">
      <c r="A21" s="124" t="s">
        <v>60</v>
      </c>
      <c r="B21" s="120">
        <v>0</v>
      </c>
      <c r="C21" s="42"/>
      <c r="D21" s="157" t="str">
        <f>UPPER('Résultat 13-14'!D13)</f>
        <v>PASSEPORTS</v>
      </c>
      <c r="E21" s="158"/>
      <c r="F21" s="35"/>
      <c r="G21" s="100"/>
      <c r="H21" s="105"/>
    </row>
    <row r="22" spans="1:8" ht="12.75">
      <c r="A22" s="124" t="s">
        <v>61</v>
      </c>
      <c r="B22" s="120">
        <v>0</v>
      </c>
      <c r="C22" s="42"/>
      <c r="D22" s="117" t="s">
        <v>10</v>
      </c>
      <c r="E22" s="118">
        <v>16</v>
      </c>
      <c r="F22" s="35"/>
      <c r="G22" s="100"/>
      <c r="H22" s="105"/>
    </row>
    <row r="23" spans="1:8" ht="12.75">
      <c r="A23" s="113" t="s">
        <v>10</v>
      </c>
      <c r="B23" s="114">
        <f>SUM(B19:B20)</f>
        <v>0</v>
      </c>
      <c r="C23" s="26"/>
      <c r="D23" s="100"/>
      <c r="E23" s="105"/>
      <c r="F23" s="35"/>
      <c r="G23" s="100"/>
      <c r="H23" s="105"/>
    </row>
    <row r="24" spans="3:8" ht="12.75">
      <c r="C24" s="89"/>
      <c r="D24" s="157" t="str">
        <f>UPPER('Résultat 13-14'!D14)</f>
        <v>AUTRES PRODUITS ACTIVITÉS ANNEXES</v>
      </c>
      <c r="E24" s="158"/>
      <c r="F24" s="35"/>
      <c r="G24" s="100"/>
      <c r="H24" s="105"/>
    </row>
    <row r="25" spans="3:8" ht="12.75">
      <c r="C25" s="42"/>
      <c r="D25" s="117" t="s">
        <v>10</v>
      </c>
      <c r="E25" s="118">
        <v>90</v>
      </c>
      <c r="F25" s="35"/>
      <c r="G25" s="100"/>
      <c r="H25" s="105"/>
    </row>
    <row r="26" spans="3:8" ht="12.75">
      <c r="C26" s="95"/>
      <c r="D26" s="100"/>
      <c r="E26" s="105"/>
      <c r="F26" s="35"/>
      <c r="G26" s="100"/>
      <c r="H26" s="105"/>
    </row>
    <row r="27" spans="1:8" ht="12.75">
      <c r="A27" s="87"/>
      <c r="B27" s="88"/>
      <c r="C27" s="42"/>
      <c r="D27" s="100"/>
      <c r="E27" s="105"/>
      <c r="F27" s="35"/>
      <c r="G27" s="100"/>
      <c r="H27" s="106"/>
    </row>
    <row r="28" spans="1:8" ht="12.75">
      <c r="A28" s="99"/>
      <c r="B28" s="93"/>
      <c r="C28" s="42"/>
      <c r="D28" s="100"/>
      <c r="E28" s="105"/>
      <c r="F28" s="35"/>
      <c r="G28" s="102"/>
      <c r="H28" s="108"/>
    </row>
    <row r="29" spans="1:5" ht="12.75">
      <c r="A29" s="100"/>
      <c r="B29" s="99"/>
      <c r="C29" s="42"/>
      <c r="D29" s="100"/>
      <c r="E29" s="105"/>
    </row>
    <row r="30" spans="1:5" ht="12.75">
      <c r="A30" s="101"/>
      <c r="B30" s="94"/>
      <c r="C30" s="42"/>
      <c r="D30" s="100"/>
      <c r="E30" s="105"/>
    </row>
    <row r="31" spans="1:5" ht="12.75">
      <c r="A31" s="102"/>
      <c r="B31" s="88"/>
      <c r="C31" s="42"/>
      <c r="D31" s="100"/>
      <c r="E31" s="105"/>
    </row>
    <row r="32" spans="1:5" ht="12.75">
      <c r="A32" s="89"/>
      <c r="B32" s="89"/>
      <c r="C32" s="89"/>
      <c r="D32" s="100"/>
      <c r="E32" s="105"/>
    </row>
    <row r="33" spans="1:5" ht="12.75">
      <c r="A33" s="99"/>
      <c r="B33" s="93"/>
      <c r="C33" s="89"/>
      <c r="D33" s="100"/>
      <c r="E33" s="106"/>
    </row>
    <row r="34" spans="1:5" ht="12.75">
      <c r="A34" s="100"/>
      <c r="B34" s="99"/>
      <c r="C34" s="95"/>
      <c r="D34" s="102"/>
      <c r="E34" s="108"/>
    </row>
    <row r="35" spans="1:4" ht="12.75">
      <c r="A35" s="101"/>
      <c r="B35" s="94"/>
      <c r="C35" s="42"/>
      <c r="D35" s="88"/>
    </row>
    <row r="36" spans="1:4" ht="12.75">
      <c r="A36" s="102"/>
      <c r="B36" s="88"/>
      <c r="C36" s="42"/>
      <c r="D36" s="88"/>
    </row>
    <row r="37" spans="1:4" ht="12.75">
      <c r="A37" s="87"/>
      <c r="B37" s="88"/>
      <c r="C37" s="42"/>
      <c r="D37" s="90"/>
    </row>
    <row r="38" spans="1:4" ht="12.75">
      <c r="A38" s="99"/>
      <c r="B38" s="93"/>
      <c r="C38" s="42"/>
      <c r="D38" s="88"/>
    </row>
    <row r="39" spans="1:4" ht="12.75">
      <c r="A39" s="100"/>
      <c r="B39" s="99"/>
      <c r="C39" s="42"/>
      <c r="D39" s="89"/>
    </row>
    <row r="40" spans="1:4" ht="12.75">
      <c r="A40" s="101"/>
      <c r="B40" s="94"/>
      <c r="C40" s="95"/>
      <c r="D40" s="94"/>
    </row>
    <row r="41" spans="1:4" ht="12.75">
      <c r="A41" s="102"/>
      <c r="B41" s="88"/>
      <c r="C41" s="42"/>
      <c r="D41" s="88"/>
    </row>
    <row r="42" spans="1:4" ht="12.75">
      <c r="A42" s="87"/>
      <c r="B42" s="88"/>
      <c r="C42" s="42"/>
      <c r="D42" s="88"/>
    </row>
    <row r="43" spans="1:4" ht="12.75">
      <c r="A43" s="99"/>
      <c r="B43" s="93"/>
      <c r="C43" s="95"/>
      <c r="D43" s="88"/>
    </row>
    <row r="44" spans="1:4" ht="12.75">
      <c r="A44" s="100"/>
      <c r="B44" s="99"/>
      <c r="C44" s="42"/>
      <c r="D44" s="88"/>
    </row>
    <row r="45" spans="1:4" ht="12.75">
      <c r="A45" s="101"/>
      <c r="B45" s="94"/>
      <c r="C45" s="89"/>
      <c r="D45" s="42"/>
    </row>
    <row r="46" spans="1:4" ht="12.75">
      <c r="A46" s="102"/>
      <c r="B46" s="88"/>
      <c r="C46" s="89"/>
      <c r="D46" s="94"/>
    </row>
    <row r="47" spans="1:4" ht="12.75">
      <c r="A47" s="87"/>
      <c r="B47" s="88"/>
      <c r="C47" s="95"/>
      <c r="D47" s="88"/>
    </row>
    <row r="48" spans="1:4" ht="12.75">
      <c r="A48" s="99"/>
      <c r="B48" s="93"/>
      <c r="C48" s="88"/>
      <c r="D48" s="88"/>
    </row>
    <row r="49" spans="1:4" ht="12.75">
      <c r="A49" s="100"/>
      <c r="B49" s="99"/>
      <c r="C49" s="42"/>
      <c r="D49" s="94"/>
    </row>
    <row r="50" spans="1:4" ht="12.75">
      <c r="A50" s="101"/>
      <c r="B50" s="94"/>
      <c r="C50" s="42"/>
      <c r="D50" s="88"/>
    </row>
    <row r="51" spans="1:4" ht="12.75">
      <c r="A51" s="102"/>
      <c r="B51" s="88"/>
      <c r="C51" s="26"/>
      <c r="D51" s="89"/>
    </row>
    <row r="52" spans="1:4" ht="12.75">
      <c r="A52" s="42"/>
      <c r="B52" s="88"/>
      <c r="C52" s="42"/>
      <c r="D52" s="89"/>
    </row>
    <row r="53" spans="1:4" ht="12.75">
      <c r="A53" s="99"/>
      <c r="B53" s="93"/>
      <c r="C53" s="95"/>
      <c r="D53" s="94"/>
    </row>
    <row r="54" spans="1:4" ht="12.75">
      <c r="A54" s="100"/>
      <c r="B54" s="99"/>
      <c r="C54" s="42"/>
      <c r="D54" s="88"/>
    </row>
    <row r="55" spans="1:4" ht="12.75">
      <c r="A55" s="101"/>
      <c r="B55" s="94"/>
      <c r="C55" s="89"/>
      <c r="D55" s="88"/>
    </row>
    <row r="56" spans="1:4" ht="12.75">
      <c r="A56" s="102"/>
      <c r="B56" s="88"/>
      <c r="C56" s="26"/>
      <c r="D56" s="88"/>
    </row>
    <row r="57" spans="1:4" ht="12.75">
      <c r="A57" s="87"/>
      <c r="B57" s="88"/>
      <c r="C57" s="89"/>
      <c r="D57" s="26"/>
    </row>
    <row r="58" spans="1:4" ht="12.75">
      <c r="A58" s="99"/>
      <c r="B58" s="93"/>
      <c r="C58" s="89"/>
      <c r="D58" s="88"/>
    </row>
    <row r="59" spans="1:4" ht="12.75">
      <c r="A59" s="100"/>
      <c r="B59" s="99"/>
      <c r="C59" s="89"/>
      <c r="D59" s="94"/>
    </row>
    <row r="60" spans="1:4" ht="12.75">
      <c r="A60" s="101"/>
      <c r="B60" s="94"/>
      <c r="C60" s="89"/>
      <c r="D60" s="88"/>
    </row>
    <row r="61" spans="1:4" ht="12.75">
      <c r="A61" s="102"/>
      <c r="B61" s="88"/>
      <c r="C61" s="89"/>
      <c r="D61" s="89"/>
    </row>
    <row r="62" spans="1:4" ht="12.75">
      <c r="A62" s="87"/>
      <c r="B62" s="88"/>
      <c r="C62" s="95"/>
      <c r="D62" s="26"/>
    </row>
    <row r="63" spans="1:4" ht="12.75">
      <c r="A63" s="99"/>
      <c r="B63" s="93"/>
      <c r="C63" s="91"/>
      <c r="D63" s="89"/>
    </row>
    <row r="64" spans="1:4" ht="12.75">
      <c r="A64" s="100"/>
      <c r="B64" s="99"/>
      <c r="C64" s="42"/>
      <c r="D64" s="89"/>
    </row>
    <row r="65" spans="1:4" ht="12.75">
      <c r="A65" s="101"/>
      <c r="B65" s="94"/>
      <c r="C65" s="92"/>
      <c r="D65" s="89"/>
    </row>
    <row r="66" spans="1:4" ht="12.75">
      <c r="A66" s="102"/>
      <c r="B66" s="88"/>
      <c r="C66" s="26"/>
      <c r="D66" s="89"/>
    </row>
    <row r="67" spans="1:4" ht="12.75">
      <c r="A67" s="87"/>
      <c r="B67" s="88"/>
      <c r="C67" s="26"/>
      <c r="D67" s="89"/>
    </row>
    <row r="68" spans="1:4" ht="12.75">
      <c r="A68" s="99"/>
      <c r="B68" s="93"/>
      <c r="C68" s="6"/>
      <c r="D68" s="96"/>
    </row>
    <row r="69" spans="1:4" ht="12.75">
      <c r="A69" s="100"/>
      <c r="B69" s="99"/>
      <c r="C69" s="6"/>
      <c r="D69" s="91"/>
    </row>
    <row r="70" spans="1:4" ht="12.75">
      <c r="A70" s="101"/>
      <c r="B70" s="94"/>
      <c r="C70" s="6"/>
      <c r="D70" s="88"/>
    </row>
    <row r="71" spans="1:4" ht="12.75">
      <c r="A71" s="102"/>
      <c r="B71" s="88"/>
      <c r="D71" s="98"/>
    </row>
    <row r="72" spans="1:4" ht="12.75">
      <c r="A72" s="35"/>
      <c r="B72" s="35"/>
      <c r="D72" s="26"/>
    </row>
    <row r="73" spans="1:4" ht="12.75">
      <c r="A73" s="35"/>
      <c r="B73" s="35"/>
      <c r="D73" s="26"/>
    </row>
    <row r="74" spans="1:4" ht="12.75">
      <c r="A74" s="35"/>
      <c r="B74" s="35"/>
      <c r="D74" s="17"/>
    </row>
    <row r="75" spans="1:4" ht="12.75">
      <c r="A75" s="35"/>
      <c r="B75" s="35"/>
      <c r="D75" s="6"/>
    </row>
    <row r="76" spans="1:4" ht="12.75">
      <c r="A76" s="35"/>
      <c r="B76" s="35"/>
      <c r="D76" s="6"/>
    </row>
    <row r="77" spans="1:2" ht="12.75">
      <c r="A77" s="35"/>
      <c r="B77" s="35"/>
    </row>
    <row r="78" spans="1:2" ht="12.75">
      <c r="A78" s="35"/>
      <c r="B78" s="35"/>
    </row>
    <row r="79" spans="1:2" ht="12.75">
      <c r="A79" s="35"/>
      <c r="B79" s="35"/>
    </row>
    <row r="80" spans="1:2" ht="12.75">
      <c r="A80" s="35"/>
      <c r="B80" s="35"/>
    </row>
    <row r="81" spans="1:2" ht="12.75">
      <c r="A81" s="35"/>
      <c r="B81" s="35"/>
    </row>
    <row r="82" spans="1:2" ht="12.75">
      <c r="A82" s="35"/>
      <c r="B82" s="35"/>
    </row>
    <row r="83" spans="1:2" ht="12.75">
      <c r="A83" s="35"/>
      <c r="B83" s="35"/>
    </row>
    <row r="84" spans="1:2" ht="12.75">
      <c r="A84" s="35"/>
      <c r="B84" s="35"/>
    </row>
    <row r="85" spans="1:2" ht="12.75">
      <c r="A85" s="35"/>
      <c r="B85" s="35"/>
    </row>
    <row r="86" spans="1:2" ht="12.75">
      <c r="A86" s="35"/>
      <c r="B86" s="35"/>
    </row>
    <row r="87" spans="1:2" ht="12.75">
      <c r="A87" s="35"/>
      <c r="B87" s="35"/>
    </row>
  </sheetData>
  <sheetProtection/>
  <mergeCells count="21">
    <mergeCell ref="A17:B17"/>
    <mergeCell ref="D3:E3"/>
    <mergeCell ref="G3:H3"/>
    <mergeCell ref="D12:E12"/>
    <mergeCell ref="D15:E15"/>
    <mergeCell ref="G6:H6"/>
    <mergeCell ref="G9:H9"/>
    <mergeCell ref="G12:H12"/>
    <mergeCell ref="G15:H15"/>
    <mergeCell ref="D18:E18"/>
    <mergeCell ref="D21:E21"/>
    <mergeCell ref="D6:E6"/>
    <mergeCell ref="D9:E9"/>
    <mergeCell ref="D24:E24"/>
    <mergeCell ref="J12:K12"/>
    <mergeCell ref="A1:N1"/>
    <mergeCell ref="J3:K3"/>
    <mergeCell ref="J6:K6"/>
    <mergeCell ref="J9:K9"/>
    <mergeCell ref="M3:N3"/>
    <mergeCell ref="A3:B3"/>
  </mergeCells>
  <printOptions/>
  <pageMargins left="0.25" right="0.25" top="0.75" bottom="0.75" header="0.3" footer="0.3"/>
  <pageSetup horizontalDpi="600" verticalDpi="600" orientation="portrait" paperSize="9" r:id="rId3"/>
  <tableParts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21" sqref="D21"/>
    </sheetView>
  </sheetViews>
  <sheetFormatPr defaultColWidth="11.421875" defaultRowHeight="12.75"/>
  <cols>
    <col min="1" max="1" width="25.7109375" style="0" customWidth="1"/>
    <col min="2" max="2" width="16.421875" style="0" customWidth="1"/>
    <col min="3" max="3" width="13.57421875" style="0" customWidth="1"/>
  </cols>
  <sheetData>
    <row r="1" spans="1:13" ht="17.25">
      <c r="A1" s="161" t="s">
        <v>27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6"/>
    </row>
    <row r="2" spans="1:13" ht="15">
      <c r="A2" s="7" t="s">
        <v>14</v>
      </c>
      <c r="B2" s="7" t="s">
        <v>15</v>
      </c>
      <c r="C2" s="7" t="s">
        <v>16</v>
      </c>
      <c r="D2" s="7" t="s">
        <v>17</v>
      </c>
      <c r="E2" s="65" t="s">
        <v>34</v>
      </c>
      <c r="F2" s="65" t="s">
        <v>35</v>
      </c>
      <c r="G2" s="65" t="s">
        <v>36</v>
      </c>
      <c r="H2" s="65" t="s">
        <v>37</v>
      </c>
      <c r="I2" s="65" t="s">
        <v>38</v>
      </c>
      <c r="J2" s="66" t="s">
        <v>39</v>
      </c>
      <c r="K2" s="8" t="s">
        <v>10</v>
      </c>
      <c r="L2" s="6"/>
      <c r="M2" s="6"/>
    </row>
    <row r="3" spans="1:13" ht="12.75">
      <c r="A3" s="14" t="s">
        <v>43</v>
      </c>
      <c r="B3" s="15">
        <v>36495</v>
      </c>
      <c r="C3" s="73">
        <f>2262.34-1563.29</f>
        <v>699.0500000000002</v>
      </c>
      <c r="D3" s="32">
        <v>0.2</v>
      </c>
      <c r="E3" s="24"/>
      <c r="F3" s="24"/>
      <c r="G3" s="24"/>
      <c r="H3" s="24"/>
      <c r="I3" s="24"/>
      <c r="J3" s="24"/>
      <c r="K3" s="69">
        <f aca="true" t="shared" si="0" ref="K3:K8">C3</f>
        <v>699.0500000000002</v>
      </c>
      <c r="L3" s="6"/>
      <c r="M3" s="6"/>
    </row>
    <row r="4" spans="1:13" ht="12.75">
      <c r="A4" s="9" t="s">
        <v>18</v>
      </c>
      <c r="B4" s="10">
        <v>36861</v>
      </c>
      <c r="C4" s="11">
        <v>770.02</v>
      </c>
      <c r="D4" s="12">
        <v>0.2</v>
      </c>
      <c r="E4" s="24"/>
      <c r="F4" s="24"/>
      <c r="G4" s="24"/>
      <c r="H4" s="24"/>
      <c r="I4" s="24"/>
      <c r="J4" s="24"/>
      <c r="K4" s="69">
        <f t="shared" si="0"/>
        <v>770.02</v>
      </c>
      <c r="L4" s="6"/>
      <c r="M4" s="6"/>
    </row>
    <row r="5" spans="1:13" ht="12.75">
      <c r="A5" s="14" t="s">
        <v>26</v>
      </c>
      <c r="B5" s="15">
        <v>37196</v>
      </c>
      <c r="C5" s="16">
        <v>861.34</v>
      </c>
      <c r="D5" s="12">
        <v>0.2</v>
      </c>
      <c r="E5" s="30"/>
      <c r="F5" s="30"/>
      <c r="G5" s="30"/>
      <c r="H5" s="30"/>
      <c r="I5" s="30"/>
      <c r="J5" s="30"/>
      <c r="K5" s="69">
        <f t="shared" si="0"/>
        <v>861.34</v>
      </c>
      <c r="L5" s="6"/>
      <c r="M5" s="6"/>
    </row>
    <row r="6" spans="1:13" ht="12.75">
      <c r="A6" s="9" t="s">
        <v>21</v>
      </c>
      <c r="B6" s="10">
        <v>37500</v>
      </c>
      <c r="C6" s="11">
        <v>2872.8</v>
      </c>
      <c r="D6" s="12">
        <v>0.2</v>
      </c>
      <c r="E6" s="24"/>
      <c r="F6" s="24"/>
      <c r="G6" s="24"/>
      <c r="H6" s="24"/>
      <c r="I6" s="24"/>
      <c r="J6" s="24"/>
      <c r="K6" s="69">
        <f t="shared" si="0"/>
        <v>2872.8</v>
      </c>
      <c r="L6" s="6"/>
      <c r="M6" s="6"/>
    </row>
    <row r="7" spans="1:13" ht="12.75">
      <c r="A7" s="9" t="s">
        <v>41</v>
      </c>
      <c r="B7" s="10">
        <v>37865</v>
      </c>
      <c r="C7" s="16">
        <v>4980</v>
      </c>
      <c r="D7" s="12">
        <v>0.2</v>
      </c>
      <c r="E7" s="24"/>
      <c r="F7" s="24"/>
      <c r="G7" s="24"/>
      <c r="H7" s="24"/>
      <c r="I7" s="24"/>
      <c r="J7" s="24"/>
      <c r="K7" s="69">
        <f t="shared" si="0"/>
        <v>4980</v>
      </c>
      <c r="L7" s="6"/>
      <c r="M7" s="6"/>
    </row>
    <row r="8" spans="1:13" ht="12.75">
      <c r="A8" s="9" t="s">
        <v>24</v>
      </c>
      <c r="B8" s="10">
        <v>38322</v>
      </c>
      <c r="C8" s="16">
        <v>1249</v>
      </c>
      <c r="D8" s="12">
        <v>0.2</v>
      </c>
      <c r="E8" s="40"/>
      <c r="F8" s="40"/>
      <c r="G8" s="40"/>
      <c r="H8" s="40"/>
      <c r="I8" s="40"/>
      <c r="J8" s="40"/>
      <c r="K8" s="69">
        <f t="shared" si="0"/>
        <v>1249</v>
      </c>
      <c r="L8" s="6"/>
      <c r="M8" s="6"/>
    </row>
    <row r="9" spans="1:13" ht="12.75">
      <c r="A9" s="9" t="s">
        <v>33</v>
      </c>
      <c r="B9" s="10">
        <v>40391</v>
      </c>
      <c r="C9" s="16">
        <f>820.8+638.4</f>
        <v>1459.1999999999998</v>
      </c>
      <c r="D9" s="12">
        <v>0.2</v>
      </c>
      <c r="E9" s="24">
        <f>C9/5</f>
        <v>291.84</v>
      </c>
      <c r="F9" s="24">
        <v>291.84</v>
      </c>
      <c r="G9" s="24">
        <v>291.84</v>
      </c>
      <c r="H9" s="24">
        <v>291.84</v>
      </c>
      <c r="I9" s="24">
        <v>291.84</v>
      </c>
      <c r="J9" s="24"/>
      <c r="K9" s="70">
        <f>E9</f>
        <v>291.84</v>
      </c>
      <c r="L9" s="6"/>
      <c r="M9" s="6"/>
    </row>
    <row r="10" spans="1:13" ht="12.75">
      <c r="A10" s="9" t="s">
        <v>40</v>
      </c>
      <c r="B10" s="10">
        <v>40391</v>
      </c>
      <c r="C10" s="16">
        <v>780</v>
      </c>
      <c r="D10" s="12">
        <v>0.2</v>
      </c>
      <c r="E10" s="24">
        <f>C10/5</f>
        <v>156</v>
      </c>
      <c r="F10" s="24">
        <v>156</v>
      </c>
      <c r="G10" s="24">
        <v>156</v>
      </c>
      <c r="H10" s="24">
        <v>156</v>
      </c>
      <c r="I10" s="24">
        <v>156</v>
      </c>
      <c r="J10" s="24"/>
      <c r="K10" s="70">
        <f>E10</f>
        <v>156</v>
      </c>
      <c r="L10" s="6"/>
      <c r="M10" s="6"/>
    </row>
    <row r="11" spans="1:13" ht="12.75">
      <c r="A11" s="9"/>
      <c r="B11" s="10"/>
      <c r="C11" s="16"/>
      <c r="D11" s="12"/>
      <c r="E11" s="24"/>
      <c r="F11" s="24"/>
      <c r="G11" s="24"/>
      <c r="H11" s="24"/>
      <c r="I11" s="24"/>
      <c r="J11" s="24"/>
      <c r="K11" s="30"/>
      <c r="L11" s="6"/>
      <c r="M11" s="6"/>
    </row>
    <row r="12" spans="1:13" ht="13.5" thickBot="1">
      <c r="A12" s="9"/>
      <c r="B12" s="11"/>
      <c r="C12" s="11"/>
      <c r="D12" s="11"/>
      <c r="E12" s="38"/>
      <c r="F12" s="24"/>
      <c r="G12" s="24"/>
      <c r="H12" s="24"/>
      <c r="I12" s="24"/>
      <c r="J12" s="24"/>
      <c r="K12" s="31"/>
      <c r="L12" s="6"/>
      <c r="M12" s="6"/>
    </row>
    <row r="13" spans="1:13" ht="15" thickBot="1">
      <c r="A13" s="18" t="s">
        <v>19</v>
      </c>
      <c r="B13" s="76"/>
      <c r="C13" s="77"/>
      <c r="D13" s="68"/>
      <c r="E13" s="39">
        <f>SUM(E3:E12)</f>
        <v>447.84</v>
      </c>
      <c r="F13" s="39">
        <f>SUM(F3:F12)</f>
        <v>447.84</v>
      </c>
      <c r="G13" s="39">
        <f>SUM(G3:G12)</f>
        <v>447.84</v>
      </c>
      <c r="H13" s="67"/>
      <c r="I13" s="67"/>
      <c r="J13" s="67"/>
      <c r="K13" s="24">
        <f>SUM(K3:K12)</f>
        <v>11880.050000000001</v>
      </c>
      <c r="L13" s="6"/>
      <c r="M13" s="6"/>
    </row>
    <row r="14" spans="1:13" ht="12.75">
      <c r="A14" s="6"/>
      <c r="B14" s="78" t="s">
        <v>46</v>
      </c>
      <c r="C14" s="75">
        <f>C4+C5+C6+C7+C9+C10</f>
        <v>11723.36</v>
      </c>
      <c r="D14" s="19"/>
      <c r="E14" s="20"/>
      <c r="F14" s="20"/>
      <c r="G14" s="74" t="s">
        <v>44</v>
      </c>
      <c r="H14" s="75">
        <f>K4+K5+K6+K7+K9+K10</f>
        <v>9932</v>
      </c>
      <c r="I14" s="20"/>
      <c r="J14" s="20" t="s">
        <v>42</v>
      </c>
      <c r="K14" s="72">
        <f>C14-H14</f>
        <v>1791.3600000000006</v>
      </c>
      <c r="L14" s="6"/>
      <c r="M14" s="6"/>
    </row>
    <row r="15" spans="1:13" ht="12.75">
      <c r="A15" s="6"/>
      <c r="B15" s="78" t="s">
        <v>47</v>
      </c>
      <c r="C15" s="75">
        <f>C3+C8</f>
        <v>1948.0500000000002</v>
      </c>
      <c r="D15" s="19"/>
      <c r="E15" s="20"/>
      <c r="F15" s="20"/>
      <c r="G15" s="74" t="s">
        <v>45</v>
      </c>
      <c r="H15" s="75">
        <f>K3+K8</f>
        <v>1948.0500000000002</v>
      </c>
      <c r="I15" s="20"/>
      <c r="J15" s="20"/>
      <c r="K15" s="6"/>
      <c r="L15" s="6"/>
      <c r="M15" s="6"/>
    </row>
    <row r="16" spans="1:13" ht="12.75">
      <c r="A16" s="6"/>
      <c r="B16" s="19"/>
      <c r="C16" s="19"/>
      <c r="D16" s="19"/>
      <c r="E16" s="20"/>
      <c r="F16" s="20"/>
      <c r="G16" s="20"/>
      <c r="H16" s="20"/>
      <c r="I16" s="20"/>
      <c r="J16" s="20"/>
      <c r="K16" s="6"/>
      <c r="L16" s="6"/>
      <c r="M16" s="6"/>
    </row>
    <row r="17" spans="1:13" ht="17.25">
      <c r="A17" s="161" t="s">
        <v>20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6"/>
    </row>
    <row r="18" spans="1:13" ht="15">
      <c r="A18" s="21"/>
      <c r="B18" s="64"/>
      <c r="C18" s="22"/>
      <c r="D18" s="22"/>
      <c r="E18" s="27"/>
      <c r="F18" s="27"/>
      <c r="G18" s="27"/>
      <c r="H18" s="27"/>
      <c r="I18" s="27"/>
      <c r="J18" s="27"/>
      <c r="K18" s="25"/>
      <c r="L18" s="6"/>
      <c r="M18" s="6"/>
    </row>
    <row r="19" spans="1:13" ht="15">
      <c r="A19" s="18" t="s">
        <v>19</v>
      </c>
      <c r="B19" s="11"/>
      <c r="C19" s="13">
        <v>2051.63</v>
      </c>
      <c r="D19" s="13">
        <v>1398.32</v>
      </c>
      <c r="E19" s="28"/>
      <c r="F19" s="28"/>
      <c r="G19" s="28"/>
      <c r="H19" s="28"/>
      <c r="I19" s="28"/>
      <c r="J19" s="28"/>
      <c r="K19" s="71"/>
      <c r="L19" s="6"/>
      <c r="M19" s="6"/>
    </row>
    <row r="20" spans="1:13" ht="15">
      <c r="A20" s="21" t="s">
        <v>32</v>
      </c>
      <c r="B20" s="11"/>
      <c r="C20" s="13"/>
      <c r="D20" s="13"/>
      <c r="E20" s="28"/>
      <c r="F20" s="28"/>
      <c r="G20" s="28"/>
      <c r="H20" s="28"/>
      <c r="I20" s="28"/>
      <c r="J20" s="28"/>
      <c r="K20" s="26"/>
      <c r="L20" s="6"/>
      <c r="M20" s="6"/>
    </row>
    <row r="21" spans="1:13" ht="12.75">
      <c r="A21" s="11" t="s">
        <v>31</v>
      </c>
      <c r="B21" s="11"/>
      <c r="C21" s="13">
        <f>C19</f>
        <v>2051.63</v>
      </c>
      <c r="D21" s="16">
        <f>C21+D19</f>
        <v>3449.95</v>
      </c>
      <c r="E21" s="29"/>
      <c r="F21" s="29"/>
      <c r="G21" s="29"/>
      <c r="H21" s="29"/>
      <c r="I21" s="29"/>
      <c r="J21" s="28">
        <f>K4+K5+K6+K7+K9+K10</f>
        <v>9932</v>
      </c>
      <c r="K21" s="26"/>
      <c r="L21" s="6"/>
      <c r="M21" s="6"/>
    </row>
    <row r="22" spans="1:13" ht="12.75">
      <c r="A22" s="6"/>
      <c r="B22" s="19"/>
      <c r="C22" s="19"/>
      <c r="D22" s="19"/>
      <c r="E22" s="19"/>
      <c r="F22" s="19"/>
      <c r="G22" s="19"/>
      <c r="H22" s="19"/>
      <c r="I22" s="19"/>
      <c r="J22" s="19"/>
      <c r="K22" s="6"/>
      <c r="L22" s="6"/>
      <c r="M22" s="6"/>
    </row>
    <row r="23" spans="1:13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2.75">
      <c r="A25" s="6"/>
      <c r="B25" s="6"/>
      <c r="C25" s="6"/>
      <c r="D25" s="6"/>
      <c r="E25" s="6"/>
      <c r="F25" s="6"/>
      <c r="G25" s="6"/>
      <c r="H25" s="6"/>
      <c r="I25" s="6"/>
      <c r="J25" s="17"/>
      <c r="K25" s="6"/>
      <c r="L25" s="6"/>
      <c r="M25" s="6"/>
    </row>
  </sheetData>
  <sheetProtection/>
  <mergeCells count="2">
    <mergeCell ref="A1:L1"/>
    <mergeCell ref="A17:L17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7109375" style="0" customWidth="1"/>
    <col min="2" max="2" width="12.7109375" style="0" customWidth="1"/>
    <col min="3" max="3" width="13.140625" style="0" customWidth="1"/>
    <col min="4" max="4" width="14.8515625" style="0" customWidth="1"/>
    <col min="8" max="8" width="35.7109375" style="0" customWidth="1"/>
  </cols>
  <sheetData>
    <row r="1" spans="1:9" ht="23.25" customHeight="1">
      <c r="A1" s="140" t="s">
        <v>2</v>
      </c>
      <c r="B1" s="141">
        <f>'Résultat 13-14'!C5</f>
        <v>944.51</v>
      </c>
      <c r="C1" s="145"/>
      <c r="H1" s="142" t="s">
        <v>3</v>
      </c>
      <c r="I1" s="147">
        <f>'Résultat 13-14'!F5</f>
        <v>948.8</v>
      </c>
    </row>
    <row r="2" spans="1:9" ht="12.75">
      <c r="A2" s="140" t="s">
        <v>4</v>
      </c>
      <c r="B2" s="147">
        <f>'Résultat 13-14'!C18</f>
        <v>408.82</v>
      </c>
      <c r="C2" s="42"/>
      <c r="H2" s="142" t="s">
        <v>5</v>
      </c>
      <c r="I2" s="147">
        <f>'Résultat 13-14'!F17</f>
        <v>3100</v>
      </c>
    </row>
    <row r="3" spans="1:9" ht="21.75" customHeight="1">
      <c r="A3" s="138" t="s">
        <v>6</v>
      </c>
      <c r="B3" s="147">
        <f>'Résultat 13-14'!C23</f>
        <v>9348.61</v>
      </c>
      <c r="C3" s="42"/>
      <c r="H3" s="142" t="s">
        <v>7</v>
      </c>
      <c r="I3" s="147">
        <f>'Résultat 13-14'!F25</f>
        <v>24634.699999999997</v>
      </c>
    </row>
    <row r="4" spans="1:9" ht="12.75">
      <c r="A4" s="140" t="s">
        <v>28</v>
      </c>
      <c r="B4" s="147">
        <f>'Résultat 13-14'!C33</f>
        <v>0</v>
      </c>
      <c r="C4" s="42"/>
      <c r="H4" s="142" t="s">
        <v>22</v>
      </c>
      <c r="I4" s="147">
        <f>'Résultat 13-14'!F32</f>
        <v>573.09</v>
      </c>
    </row>
    <row r="5" spans="1:9" ht="12.75">
      <c r="A5" s="140" t="s">
        <v>8</v>
      </c>
      <c r="B5" s="147">
        <f>'Résultat 13-14'!C36</f>
        <v>15075.900000000001</v>
      </c>
      <c r="C5" s="42"/>
      <c r="H5" s="139" t="s">
        <v>29</v>
      </c>
      <c r="I5" s="147">
        <f>'Résultat 13-14'!F36</f>
        <v>0</v>
      </c>
    </row>
    <row r="6" spans="1:9" ht="12.75">
      <c r="A6" s="140" t="s">
        <v>13</v>
      </c>
      <c r="B6" s="147">
        <f>'Résultat 13-14'!C43</f>
        <v>0</v>
      </c>
      <c r="C6" s="42"/>
      <c r="H6" s="142" t="s">
        <v>23</v>
      </c>
      <c r="I6" s="147">
        <f>'Résultat 13-14'!F40</f>
        <v>0</v>
      </c>
    </row>
    <row r="7" spans="1:9" ht="20.25">
      <c r="A7" s="142" t="s">
        <v>9</v>
      </c>
      <c r="B7" s="147">
        <f>'Résultat 13-14'!C48</f>
        <v>0</v>
      </c>
      <c r="C7" s="42"/>
      <c r="H7" s="142" t="s">
        <v>12</v>
      </c>
      <c r="I7" s="147">
        <f>'Résultat 13-14'!F46</f>
        <v>0</v>
      </c>
    </row>
    <row r="8" spans="1:4" ht="12.75">
      <c r="A8" s="87"/>
      <c r="B8" s="88"/>
      <c r="C8" s="42"/>
      <c r="D8" s="88"/>
    </row>
    <row r="9" spans="1:4" ht="12.75">
      <c r="A9" s="87"/>
      <c r="B9" s="88"/>
      <c r="C9" s="42"/>
      <c r="D9" s="88"/>
    </row>
    <row r="10" spans="1:4" ht="12.75">
      <c r="A10" s="87"/>
      <c r="B10" s="88"/>
      <c r="C10" s="35"/>
      <c r="D10" s="35"/>
    </row>
    <row r="11" spans="1:4" ht="12.75">
      <c r="A11" s="87"/>
      <c r="B11" s="88"/>
      <c r="C11" s="89"/>
      <c r="D11" s="89"/>
    </row>
    <row r="12" spans="1:4" ht="12.75">
      <c r="A12" s="87"/>
      <c r="B12" s="88"/>
      <c r="C12" s="42"/>
      <c r="D12" s="88"/>
    </row>
    <row r="13" spans="1:4" ht="12.75">
      <c r="A13" s="42"/>
      <c r="B13" s="88"/>
      <c r="C13" s="145"/>
      <c r="D13" s="146"/>
    </row>
    <row r="14" spans="1:4" ht="12.75">
      <c r="A14" s="143"/>
      <c r="B14" s="144"/>
      <c r="C14" s="42"/>
      <c r="D14" s="88"/>
    </row>
    <row r="15" spans="1:4" ht="12.75">
      <c r="A15" s="42"/>
      <c r="B15" s="88"/>
      <c r="C15" s="42"/>
      <c r="D15" s="88"/>
    </row>
    <row r="16" spans="1:4" ht="12.75">
      <c r="A16" s="42"/>
      <c r="B16" s="88"/>
      <c r="C16" s="42"/>
      <c r="D16" s="88"/>
    </row>
    <row r="17" spans="1:4" ht="12.75">
      <c r="A17" s="42"/>
      <c r="B17" s="88"/>
      <c r="C17" s="42"/>
      <c r="D17" s="88"/>
    </row>
    <row r="18" spans="1:4" ht="12.75">
      <c r="A18" s="42"/>
      <c r="B18" s="88"/>
      <c r="C18" s="42"/>
      <c r="D18" s="90"/>
    </row>
    <row r="19" spans="1:4" ht="12.75">
      <c r="A19" s="143"/>
      <c r="B19" s="144"/>
      <c r="C19" s="89"/>
      <c r="D19" s="88"/>
    </row>
    <row r="20" spans="1:4" ht="12.75">
      <c r="A20" s="42"/>
      <c r="B20" s="88"/>
      <c r="C20" s="89"/>
      <c r="D20" s="89"/>
    </row>
    <row r="21" spans="1:4" ht="12.75">
      <c r="A21" s="42"/>
      <c r="B21" s="88"/>
      <c r="C21" s="145"/>
      <c r="D21" s="146"/>
    </row>
    <row r="22" spans="1:4" ht="12.75">
      <c r="A22" s="42"/>
      <c r="B22" s="90"/>
      <c r="C22" s="42"/>
      <c r="D22" s="88"/>
    </row>
    <row r="23" spans="1:4" ht="12.75">
      <c r="A23" s="42"/>
      <c r="B23" s="88"/>
      <c r="C23" s="42"/>
      <c r="D23" s="88"/>
    </row>
    <row r="24" spans="1:4" ht="12.75">
      <c r="A24" s="42"/>
      <c r="B24" s="88"/>
      <c r="C24" s="42"/>
      <c r="D24" s="88"/>
    </row>
    <row r="25" spans="1:4" ht="12.75">
      <c r="A25" s="42"/>
      <c r="B25" s="88"/>
      <c r="C25" s="42"/>
      <c r="D25" s="88"/>
    </row>
    <row r="26" spans="1:4" ht="12.75">
      <c r="A26" s="42"/>
      <c r="B26" s="88"/>
      <c r="C26" s="42"/>
      <c r="D26" s="88"/>
    </row>
    <row r="27" spans="1:4" ht="12.75">
      <c r="A27" s="42"/>
      <c r="B27" s="88"/>
      <c r="C27" s="42"/>
      <c r="D27" s="42"/>
    </row>
    <row r="28" spans="1:4" ht="12.75">
      <c r="A28" s="42"/>
      <c r="B28" s="88"/>
      <c r="C28" s="145"/>
      <c r="D28" s="146"/>
    </row>
    <row r="29" spans="1:4" ht="12.75">
      <c r="A29" s="143"/>
      <c r="B29" s="144"/>
      <c r="C29" s="42"/>
      <c r="D29" s="88"/>
    </row>
    <row r="30" spans="1:4" ht="12.75">
      <c r="A30" s="42"/>
      <c r="B30" s="88"/>
      <c r="C30" s="42"/>
      <c r="D30" s="88"/>
    </row>
    <row r="31" spans="1:4" ht="12.75">
      <c r="A31" s="89"/>
      <c r="B31" s="89"/>
      <c r="C31" s="145"/>
      <c r="D31" s="146"/>
    </row>
    <row r="32" spans="1:4" ht="12.75">
      <c r="A32" s="143"/>
      <c r="B32" s="144"/>
      <c r="C32" s="42"/>
      <c r="D32" s="8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Portable-Parents</dc:creator>
  <cp:keywords/>
  <dc:description/>
  <cp:lastModifiedBy>Portable-Parents</cp:lastModifiedBy>
  <cp:lastPrinted>2013-02-23T16:34:25Z</cp:lastPrinted>
  <dcterms:created xsi:type="dcterms:W3CDTF">2004-10-18T09:57:45Z</dcterms:created>
  <dcterms:modified xsi:type="dcterms:W3CDTF">2013-07-12T14:51:30Z</dcterms:modified>
  <cp:category/>
  <cp:version/>
  <cp:contentType/>
  <cp:contentStatus/>
</cp:coreProperties>
</file>